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839" documentId="13_ncr:1_{F6CB121F-512D-4AA6-A0C1-0FB36C537598}" xr6:coauthVersionLast="47" xr6:coauthVersionMax="47" xr10:uidLastSave="{F85C91DA-0BBF-449C-9684-393A8B419BC2}"/>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3" i="4"/>
  <c r="I3" i="4"/>
  <c r="J3" i="4"/>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4" i="2"/>
  <c r="G4" i="2"/>
  <c r="I4" i="2"/>
  <c r="J4" i="2"/>
  <c r="L4" i="2"/>
  <c r="B5" i="2"/>
  <c r="G5" i="2"/>
  <c r="I5" i="2"/>
  <c r="J5" i="2"/>
  <c r="L5" i="2"/>
  <c r="B6" i="2"/>
  <c r="G6" i="2"/>
  <c r="I6" i="2"/>
  <c r="J6" i="2"/>
  <c r="L6" i="2"/>
  <c r="B7" i="2"/>
  <c r="G7" i="2"/>
  <c r="I7" i="2"/>
  <c r="J7" i="2"/>
  <c r="L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<sst xmlns="http://schemas.openxmlformats.org/spreadsheetml/2006/main" count="179036" uniqueCount="39111">
  <si>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</si>
  <si>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</si>
  <si>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</si>
  <si>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</si>
  <si>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</si>
  <si>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</si>
  <si>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</si>
  <si>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</si>
  <si>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</si>
  <si>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</si>
  <si>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</si>
  <si>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</si>
  <si>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</si>
  <si>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</si>
  <si>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</si>
  <si>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</si>
  <si>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</si>
  <si>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</si>
  <si>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</si>
  <si>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</si>
  <si>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</si>
  <si>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</si>
  <si>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</si>
  <si>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</si>
  <si>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</si>
  <si>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</si>
  <si>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</si>
  <si>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</si>
  <si>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</si>
  <si>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</si>
  <si>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</si>
  <si>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</si>
  <si>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</si>
  <si>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</si>
  <si>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</si>
  <si>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</si>
  <si>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</si>
  <si>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</si>
  <si>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</si>
  <si>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</si>
  <si>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</si>
  <si>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</si>
  <si>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</si>
  <si>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</si>
  <si>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</si>
  <si>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</si>
  <si>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</si>
  <si>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</si>
  <si>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</si>
  <si>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</si>
  <si>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</si>
  <si>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</si>
  <si>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</si>
  <si>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</si>
  <si>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</si>
  <si>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</si>
  <si>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</si>
  <si>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</si>
  <si>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</si>
  <si>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</si>
  <si>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</si>
  <si>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</si>
  <si>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</si>
  <si>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</si>
  <si>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</si>
  <si>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</si>
  <si>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</si>
  <si>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</si>
  <si>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</si>
  <si>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</si>
  <si>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</si>
  <si>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</si>
  <si>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</si>
  <si>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</si>
  <si>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</si>
  <si>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</si>
  <si>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</si>
  <si>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</si>
  <si>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</si>
  <si>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</si>
  <si>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</si>
  <si>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</si>
  <si>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</si>
  <si>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</si>
  <si>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</si>
  <si>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</si>
  <si>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</si>
  <si>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</si>
  <si>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</si>
  <si>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</si>
  <si>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</si>
  <si>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</si>
  <si>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</si>
  <si>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</si>
  <si>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</si>
  <si>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</si>
  <si>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</si>
  <si>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</si>
  <si>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</si>
  <si>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</si>
  <si>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</si>
  <si>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</si>
  <si>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</si>
  <si>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</si>
  <si>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</si>
  <si>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</si>
  <si>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</si>
  <si>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</si>
  <si>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</si>
  <si>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</si>
  <si>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</si>
  <si>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</si>
  <si>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</si>
  <si>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</si>
  <si>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</si>
  <si>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</si>
  <si>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</si>
  <si>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</si>
  <si>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</si>
  <si>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</si>
  <si>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</si>
  <si>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</si>
  <si>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</si>
  <si>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</si>
  <si>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</si>
  <si>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</si>
  <si>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</si>
  <si>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</si>
  <si>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</si>
  <si>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</si>
  <si>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</si>
  <si>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</si>
  <si>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</si>
  <si>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</si>
  <si>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</si>
  <si>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</si>
  <si>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</si>
  <si>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</si>
  <si>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</si>
  <si>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</si>
  <si>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</si>
  <si>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</si>
  <si>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</si>
  <si>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</si>
  <si>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</si>
  <si>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</si>
  <si>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</si>
  <si>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</si>
  <si>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</si>
  <si>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</si>
  <si>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</si>
  <si>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</si>
  <si>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</si>
  <si>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</si>
  <si>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</si>
  <si>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</si>
  <si>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</si>
  <si>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</si>
  <si>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</si>
  <si>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</si>
  <si>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</si>
  <si>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</si>
  <si>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</si>
  <si>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</si>
  <si>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</si>
  <si>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</si>
  <si>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</si>
  <si>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</si>
  <si>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</si>
  <si>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</si>
  <si>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</si>
  <si>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</si>
  <si>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</si>
  <si>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</si>
  <si>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</si>
  <si>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</si>
  <si>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</si>
  <si>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</si>
  <si>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</si>
  <si>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</si>
  <si>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</si>
  <si>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</si>
  <si>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</si>
  <si>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</si>
  <si>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</si>
  <si>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</si>
  <si>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</si>
  <si>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</si>
  <si>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</si>
  <si>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</si>
  <si>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</si>
  <si>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</si>
  <si>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</si>
  <si>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</si>
  <si>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</si>
  <si>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</si>
  <si>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</si>
  <si>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</si>
  <si>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</si>
  <si>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</si>
  <si>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</si>
  <si>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</si>
  <si>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</si>
  <si>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</si>
  <si>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</si>
  <si>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</si>
  <si>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</si>
  <si>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</si>
  <si>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</si>
  <si>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</si>
  <si>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</si>
  <si>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</si>
  <si>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</si>
  <si>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</si>
  <si>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</si>
  <si>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</si>
  <si>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</si>
  <si>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</si>
  <si>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</si>
  <si>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</si>
  <si>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</si>
  <si>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</si>
  <si>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</si>
  <si>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</si>
  <si>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</si>
  <si>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</si>
  <si>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</si>
  <si>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</si>
  <si>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</si>
  <si>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</si>
  <si>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</si>
  <si>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</si>
  <si>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</si>
  <si>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</si>
  <si>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</si>
  <si>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</si>
  <si>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</si>
  <si>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</si>
  <si>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</si>
  <si>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</si>
  <si>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</si>
  <si>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</si>
  <si>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</si>
  <si>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</si>
  <si>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</si>
  <si>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</si>
  <si>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</si>
  <si>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</si>
  <si>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</si>
  <si>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</si>
  <si>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</si>
  <si>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</si>
  <si>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</si>
  <si>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</si>
  <si>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</si>
  <si>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</si>
  <si>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</si>
  <si>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</si>
  <si>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</si>
  <si>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</si>
  <si>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</si>
  <si>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</si>
  <si>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</si>
  <si>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</si>
  <si>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</si>
  <si>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</si>
  <si>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</si>
  <si>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</si>
  <si>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</si>
  <si>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</si>
  <si>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</si>
  <si>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</si>
  <si>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</si>
  <si>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</si>
  <si>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</si>
  <si>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</si>
  <si>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</si>
  <si>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</si>
  <si>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</si>
  <si>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</si>
  <si>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</si>
  <si>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</si>
  <si>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</si>
  <si>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</si>
  <si>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</si>
  <si>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</si>
  <si>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</si>
  <si>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</si>
  <si>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</si>
  <si>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</si>
  <si>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</si>
  <si>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</si>
  <si>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</si>
  <si>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</si>
  <si>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</si>
  <si>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</si>
  <si>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</si>
  <si>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</si>
  <si>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</si>
  <si>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</si>
  <si>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</si>
  <si>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</si>
  <si>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</si>
  <si>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</si>
  <si>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</si>
  <si>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</si>
  <si>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</si>
  <si>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</si>
  <si>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</si>
  <si>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</si>
  <si>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</si>
  <si>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</si>
  <si>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</si>
  <si>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</si>
  <si>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</si>
  <si>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</si>
  <si>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</si>
  <si>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</si>
  <si>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</si>
  <si>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</si>
  <si>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</si>
  <si>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</si>
  <si>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</si>
  <si>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</si>
  <si>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</si>
  <si>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</si>
  <si>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</si>
  <si>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</si>
  <si>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</si>
  <si>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</si>
  <si>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</si>
  <si>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</si>
  <si>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</si>
  <si>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</si>
  <si>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</si>
  <si>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</si>
  <si>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</si>
  <si>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</si>
  <si>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</si>
  <si>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</si>
  <si>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</si>
  <si>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</si>
  <si>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</si>
  <si>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</si>
  <si>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</si>
  <si>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</si>
  <si>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</si>
  <si>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</si>
  <si>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</si>
  <si>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</si>
  <si>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</si>
  <si>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</si>
  <si>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</si>
  <si>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</si>
  <si>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</si>
  <si>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</si>
  <si>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</si>
  <si>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</si>
  <si>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</si>
  <si>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</si>
  <si>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</si>
  <si>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</si>
  <si>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</si>
  <si>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</si>
  <si>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</si>
  <si>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</si>
  <si>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</si>
  <si>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</si>
  <si>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</si>
  <si>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</si>
  <si>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</si>
  <si>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</si>
  <si>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</si>
  <si>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</si>
  <si>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</si>
  <si>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</si>
  <si>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</si>
  <si>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</si>
  <si>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</si>
  <si>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</si>
  <si>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</si>
  <si>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</si>
  <si>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</si>
  <si>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</si>
  <si>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</si>
  <si>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</si>
  <si>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</si>
  <si>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</si>
  <si>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</si>
  <si>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</si>
  <si>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</si>
  <si>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</si>
  <si>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</si>
  <si>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</si>
  <si>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</si>
  <si>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</si>
  <si>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</si>
  <si>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</si>
  <si>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</si>
  <si>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</si>
  <si>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</si>
  <si>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</si>
  <si>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</si>
  <si>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</si>
  <si>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</si>
  <si>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</si>
  <si>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</si>
  <si>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</si>
  <si>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</si>
  <si>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</si>
  <si>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</si>
  <si>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</si>
  <si>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</si>
  <si>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</si>
  <si>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</si>
  <si>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</si>
  <si>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</si>
  <si>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</si>
  <si>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</si>
  <si>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</si>
  <si>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</si>
  <si>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</si>
  <si>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</si>
  <si>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</si>
  <si>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</si>
  <si>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</si>
  <si>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</si>
  <si>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</si>
  <si>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</si>
  <si>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</si>
  <si>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</si>
  <si>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</si>
  <si>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</si>
  <si>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</si>
  <si>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</si>
  <si>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</si>
  <si>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</si>
  <si>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</si>
  <si>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</si>
  <si>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</si>
  <si>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</si>
  <si>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</si>
  <si>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</si>
  <si>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</si>
  <si>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</si>
  <si>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</si>
  <si>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</si>
  <si>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</si>
  <si>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</si>
  <si>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</si>
  <si>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</si>
  <si>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</si>
  <si>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</si>
  <si>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</si>
  <si>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</si>
  <si>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</si>
  <si>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</si>
  <si>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</si>
  <si>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</si>
  <si>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</si>
  <si>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</si>
  <si>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</si>
  <si>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</si>
  <si>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</si>
  <si>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</si>
  <si>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</si>
  <si>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</si>
  <si>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</si>
  <si>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</si>
  <si>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</si>
  <si>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</si>
  <si>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</si>
  <si>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</si>
  <si>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</si>
  <si>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</si>
  <si>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</si>
  <si>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</si>
  <si>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</si>
  <si>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</si>
  <si>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</si>
  <si>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</si>
  <si>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</si>
  <si>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</si>
  <si>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</si>
  <si>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</si>
  <si>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</si>
  <si>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</si>
  <si>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</si>
  <si>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</si>
  <si>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</si>
  <si>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</si>
  <si>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</si>
  <si>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</si>
  <si>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</si>
  <si>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</si>
  <si>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</si>
  <si>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</si>
  <si>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</si>
  <si>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</si>
  <si>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</si>
  <si>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</si>
  <si>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</si>
  <si>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</si>
  <si>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</si>
  <si>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</si>
  <si>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</si>
  <si>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</si>
  <si>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</si>
  <si>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</si>
  <si>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</si>
  <si>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</si>
  <si>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</si>
  <si>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</si>
  <si>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</si>
  <si>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</si>
  <si>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</si>
  <si>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</si>
  <si>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</si>
  <si>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</si>
  <si>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</si>
  <si>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</si>
  <si>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</si>
  <si>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</si>
  <si>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</si>
  <si>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</si>
  <si>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</si>
  <si>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</si>
  <si>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</si>
  <si>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</si>
  <si>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</si>
  <si>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</si>
  <si>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</si>
  <si>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</si>
  <si>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</si>
  <si>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</si>
  <si>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</si>
  <si>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</si>
  <si>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</si>
  <si>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</si>
  <si>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</si>
  <si>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</si>
  <si>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</si>
  <si>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</si>
  <si>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</si>
  <si>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</si>
  <si>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</si>
  <si>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</si>
  <si>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</si>
  <si>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</si>
  <si>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</si>
  <si>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</si>
  <si>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</si>
  <si>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</si>
  <si>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</si>
  <si>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</si>
  <si>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</si>
  <si>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</si>
  <si>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</si>
  <si>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</si>
  <si>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</si>
  <si>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</si>
  <si>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</si>
  <si>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</si>
  <si>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</si>
  <si>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</si>
  <si>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</si>
  <si>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</si>
  <si>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</si>
  <si>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</si>
  <si>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</si>
  <si>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</si>
  <si>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</si>
  <si>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</si>
  <si>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</si>
  <si>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</si>
  <si>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</si>
  <si>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</si>
  <si>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</si>
  <si>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</si>
  <si>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</si>
  <si>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</si>
  <si>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</si>
  <si>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</si>
  <si>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</si>
  <si>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</si>
  <si>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</si>
  <si>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</si>
  <si>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</si>
  <si>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</si>
  <si>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</si>
  <si>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</si>
  <si>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</si>
  <si>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</si>
  <si>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</si>
  <si>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</si>
  <si>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</si>
  <si>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</si>
  <si>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</si>
  <si>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</si>
  <si>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</si>
  <si>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</si>
  <si>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</si>
  <si>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</si>
  <si>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</si>
  <si>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</si>
  <si>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</si>
  <si>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</si>
  <si>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</si>
  <si>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</si>
  <si>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</si>
  <si>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</si>
  <si>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</si>
  <si>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</si>
  <si>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</si>
  <si>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</si>
  <si>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</si>
  <si>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</si>
  <si>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</si>
  <si>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</si>
  <si>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</si>
  <si>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</si>
  <si>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</si>
  <si>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</si>
  <si>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</si>
  <si>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</si>
  <si>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</si>
  <si>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</si>
  <si>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</si>
  <si>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</si>
  <si>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</si>
  <si>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</si>
  <si>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</si>
  <si>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</si>
  <si>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</si>
  <si>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</si>
  <si>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</si>
  <si>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</si>
  <si>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</si>
  <si>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</si>
  <si>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</si>
  <si>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</si>
  <si>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</si>
  <si>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</si>
  <si>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</si>
  <si>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</si>
  <si>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</si>
  <si>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</si>
  <si>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</si>
  <si>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</si>
  <si>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</si>
  <si>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</si>
  <si>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</si>
  <si>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</si>
  <si>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</si>
  <si>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</si>
  <si>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</si>
  <si>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</si>
  <si>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</si>
  <si>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</si>
  <si>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</si>
  <si>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</si>
  <si>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</si>
  <si>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</si>
  <si>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</si>
  <si>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</si>
  <si>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</si>
  <si>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</si>
  <si>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</si>
  <si>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</si>
  <si>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</si>
  <si>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</si>
  <si>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</si>
  <si>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</si>
  <si>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</si>
  <si>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</si>
  <si>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</si>
  <si>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</si>
  <si>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</si>
  <si>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</si>
  <si>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</si>
  <si>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</si>
  <si>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</si>
  <si>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</si>
  <si>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</si>
  <si>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</si>
  <si>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</si>
  <si>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</si>
  <si>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</si>
  <si>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</si>
  <si>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</si>
  <si>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</si>
  <si>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</si>
  <si>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</si>
  <si>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</si>
  <si>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</si>
  <si>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</si>
  <si>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</si>
  <si>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</si>
  <si>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</si>
  <si>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</si>
  <si>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</si>
  <si>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</si>
  <si>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</si>
  <si>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</si>
  <si>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</si>
  <si>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</si>
  <si>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</si>
  <si>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</si>
  <si>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</si>
  <si>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</si>
  <si>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</si>
  <si>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</si>
  <si>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</si>
  <si>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</si>
  <si>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</si>
  <si>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</si>
  <si>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</si>
  <si>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</si>
  <si>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</si>
  <si>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</si>
  <si>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</si>
  <si>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</si>
  <si>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</si>
  <si>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</si>
  <si>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</si>
  <si>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</si>
  <si>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</si>
  <si>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</si>
  <si>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</si>
  <si>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</si>
  <si>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</si>
  <si>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</si>
  <si>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</si>
  <si>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</si>
  <si>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</si>
  <si>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</si>
  <si>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</si>
  <si>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</si>
  <si>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</si>
  <si>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</si>
  <si>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</si>
  <si>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</si>
  <si>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</si>
  <si>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</si>
  <si>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</si>
  <si>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</si>
  <si>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</si>
  <si>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</si>
  <si>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</si>
  <si>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</si>
  <si>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</si>
  <si>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</si>
  <si>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</si>
  <si>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</si>
  <si>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</si>
  <si>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</si>
  <si>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</si>
  <si>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</si>
  <si>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</si>
  <si>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</si>
  <si>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</si>
  <si>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</si>
  <si>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</si>
  <si>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</si>
  <si>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</si>
  <si>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</si>
  <si>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</si>
  <si>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</si>
  <si>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</si>
  <si>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</si>
  <si>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</si>
  <si>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</si>
  <si>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</si>
  <si>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</si>
  <si>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</si>
  <si>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</si>
  <si>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</si>
  <si>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</si>
  <si>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</si>
  <si>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</si>
  <si>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</si>
  <si>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</si>
  <si>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</si>
  <si>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</si>
  <si>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</si>
  <si>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</si>
  <si>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</si>
  <si>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</si>
  <si>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</si>
  <si>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</si>
  <si>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</si>
  <si>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</si>
  <si>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</si>
  <si>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</si>
  <si>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</si>
  <si>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</si>
  <si>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</si>
  <si>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</si>
  <si>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</si>
  <si>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</si>
  <si>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</si>
  <si>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</si>
  <si>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</si>
  <si>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</si>
  <si>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</si>
  <si>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</si>
  <si>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</si>
  <si>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</si>
  <si>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</si>
  <si>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</si>
  <si>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</si>
  <si>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</si>
  <si>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</si>
  <si>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</si>
  <si>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</si>
  <si>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</si>
  <si>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</si>
  <si>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</si>
  <si>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</si>
  <si>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</si>
  <si>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</si>
  <si>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</si>
  <si>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</si>
  <si>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</si>
  <si>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</si>
  <si>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</si>
  <si>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</si>
  <si>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</si>
  <si>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</si>
  <si>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</si>
  <si>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</si>
  <si>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</si>
  <si>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</si>
  <si>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</si>
  <si>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</si>
  <si>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</si>
  <si>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</si>
  <si>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</si>
  <si>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</si>
  <si>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</si>
  <si>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</si>
  <si>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</si>
  <si>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</si>
  <si>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</si>
  <si>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</si>
  <si>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</si>
  <si>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</si>
  <si>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</si>
  <si>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</si>
  <si>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</si>
  <si>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</si>
  <si>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</si>
  <si>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</si>
  <si>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</si>
  <si>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</si>
  <si>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</si>
  <si>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</si>
  <si>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</si>
  <si>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</si>
  <si>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</si>
  <si>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</si>
  <si>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</si>
  <si>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</si>
  <si>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</si>
  <si>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</si>
  <si>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</si>
  <si>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</si>
  <si>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</si>
  <si>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</si>
  <si>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</si>
  <si>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</si>
  <si>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</si>
  <si>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</si>
  <si>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</si>
  <si>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</si>
  <si>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</si>
  <si>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</si>
  <si>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</si>
  <si>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</si>
  <si>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</si>
  <si>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</si>
  <si>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</si>
  <si>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</si>
  <si>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</si>
  <si>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</si>
  <si>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</si>
  <si>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</si>
  <si>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</si>
  <si>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</si>
  <si>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</si>
  <si>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</si>
  <si>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</si>
  <si>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</si>
  <si>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</si>
  <si>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</si>
  <si>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</si>
  <si>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</si>
  <si>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</si>
  <si>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</si>
  <si>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</si>
  <si>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</si>
  <si>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</si>
  <si>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</si>
  <si>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</si>
  <si>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</si>
  <si>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</si>
  <si>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</si>
  <si>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</si>
  <si>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</si>
  <si>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</si>
  <si>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</si>
  <si>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</si>
  <si>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</si>
  <si>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</si>
  <si>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</si>
  <si>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</si>
  <si>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</si>
  <si>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</si>
  <si>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</si>
  <si>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</si>
  <si>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</si>
  <si>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</si>
  <si>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</si>
  <si>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</si>
  <si>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</si>
  <si>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</si>
  <si>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</si>
  <si>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</si>
  <si>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</si>
  <si>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</si>
  <si>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</si>
  <si>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</si>
  <si>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</si>
  <si>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</si>
  <si>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</si>
  <si>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</si>
  <si>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</si>
  <si>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</si>
  <si>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</si>
  <si>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</si>
  <si>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</si>
  <si>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</si>
  <si>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</si>
  <si>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</si>
  <si>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</si>
  <si>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</si>
  <si>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</si>
  <si>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</si>
  <si>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</si>
  <si>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</si>
  <si>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</si>
  <si>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</si>
  <si>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</si>
  <si>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</si>
  <si>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</si>
  <si>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</si>
  <si>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</si>
  <si>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</si>
  <si>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</si>
  <si>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</si>
  <si>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</si>
  <si>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</si>
  <si>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</si>
  <si>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</si>
  <si>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</si>
  <si>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</si>
  <si>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</si>
  <si>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</si>
  <si>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</si>
  <si>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</si>
  <si>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</si>
  <si>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</si>
  <si>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</si>
  <si>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</si>
  <si>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</si>
  <si>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</si>
  <si>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</si>
  <si>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</si>
  <si>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</si>
  <si>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</si>
  <si>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</si>
  <si>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</si>
  <si>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</si>
  <si>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</si>
  <si>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</si>
  <si>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</si>
  <si>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</si>
  <si>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</si>
  <si>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</si>
  <si>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</si>
  <si>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</si>
  <si>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</si>
  <si>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</si>
  <si>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</si>
  <si>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</si>
  <si>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</si>
  <si>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</si>
  <si>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</si>
  <si>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</si>
  <si>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</si>
  <si>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</si>
  <si>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</si>
  <si>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</si>
  <si>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</si>
  <si>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</si>
  <si>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</si>
  <si>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</si>
  <si>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</si>
  <si>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</si>
  <si>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</si>
  <si>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</si>
  <si>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</si>
  <si>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</si>
  <si>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</si>
  <si>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</si>
  <si>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</si>
  <si>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</si>
  <si>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</si>
  <si>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</si>
  <si>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</si>
  <si>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</si>
  <si>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</si>
  <si>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</si>
  <si>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</si>
  <si>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</si>
  <si>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</si>
  <si>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</si>
  <si>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</si>
  <si>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</si>
  <si>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</si>
  <si>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</si>
  <si>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</si>
  <si>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</si>
  <si>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</si>
  <si>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</si>
  <si>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</si>
  <si>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</si>
  <si>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</si>
  <si>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</si>
  <si>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</si>
  <si>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</si>
  <si>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</si>
  <si>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</si>
  <si>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</si>
  <si>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</si>
  <si>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</si>
  <si>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</si>
  <si>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</si>
  <si>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</si>
  <si>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</si>
  <si>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</si>
  <si>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</si>
  <si>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</si>
  <si>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</si>
  <si>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</si>
  <si>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</si>
  <si>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</si>
  <si>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</si>
  <si>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</si>
  <si>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</si>
  <si>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</si>
  <si>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</si>
  <si>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</si>
  <si>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</si>
  <si>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</si>
  <si>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</si>
  <si>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</si>
  <si>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</si>
  <si>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</si>
  <si>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</si>
  <si>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</si>
  <si>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</si>
  <si>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</si>
  <si>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</si>
  <si>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</si>
  <si>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</si>
  <si>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</si>
  <si>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</si>
  <si>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</si>
  <si>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</si>
  <si>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</si>
  <si>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</si>
  <si>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</si>
  <si>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</si>
  <si>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</si>
  <si>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</si>
  <si>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</si>
  <si>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</si>
  <si>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</si>
  <si>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</si>
  <si>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</si>
  <si>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</si>
  <si>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</si>
  <si>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</si>
  <si>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</si>
  <si>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</si>
  <si>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</si>
  <si>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</si>
  <si>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</si>
  <si>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</si>
  <si>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</si>
  <si>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</si>
  <si>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</si>
  <si>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</si>
  <si>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</si>
  <si>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</si>
  <si>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</si>
  <si>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</si>
  <si>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</si>
  <si>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</si>
  <si>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</si>
  <si>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</si>
  <si>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</si>
  <si>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</si>
  <si>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</si>
  <si>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</si>
  <si>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</si>
  <si>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</si>
  <si>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</si>
  <si>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</si>
  <si>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</si>
  <si>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</si>
  <si>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</si>
  <si>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</si>
  <si>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</si>
  <si>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</si>
  <si>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</si>
  <si>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</si>
  <si>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</si>
  <si>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</si>
  <si>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</si>
  <si>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</si>
  <si>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</si>
  <si>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</si>
  <si>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</si>
  <si>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</si>
  <si>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</si>
  <si>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</si>
  <si>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</si>
  <si>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</si>
  <si>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</si>
  <si>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</si>
  <si>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</si>
  <si>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</si>
  <si>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</si>
  <si>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</si>
  <si>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</si>
  <si>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</si>
  <si>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</si>
  <si>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</si>
  <si>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</si>
  <si>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</si>
  <si>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</si>
  <si>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</si>
  <si>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</si>
  <si>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</si>
  <si>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</si>
  <si>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</si>
  <si>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</si>
  <si>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</si>
  <si>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</si>
  <si>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</si>
  <si>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</si>
  <si>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</si>
  <si>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</si>
  <si>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</si>
  <si>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</si>
  <si>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</si>
  <si>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</si>
  <si>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</si>
  <si>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</si>
  <si>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</si>
  <si>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</si>
  <si>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</si>
  <si>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</si>
  <si>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</si>
  <si>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</si>
  <si>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</si>
  <si>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</si>
  <si>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</si>
  <si>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</si>
  <si>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</si>
  <si>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</si>
  <si>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</si>
  <si>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</si>
  <si>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</si>
  <si>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</si>
  <si>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</si>
  <si>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</si>
  <si>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</si>
  <si>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</si>
  <si>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</si>
  <si>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</si>
  <si>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</si>
  <si>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</si>
  <si>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</si>
  <si>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</si>
  <si>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</si>
  <si>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</si>
  <si>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</si>
  <si>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</si>
  <si>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</si>
  <si>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</si>
  <si>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</si>
  <si>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</si>
  <si>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</si>
  <si>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</si>
  <si>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</si>
  <si>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</si>
  <si>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</si>
  <si>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</si>
  <si>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</si>
  <si>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</si>
  <si>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</si>
  <si>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</si>
  <si>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</si>
  <si>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</si>
  <si>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</si>
  <si>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</si>
  <si>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</si>
  <si>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</si>
  <si>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</si>
  <si>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</si>
  <si>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</si>
  <si>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</si>
  <si>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</si>
  <si>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</si>
  <si>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</si>
  <si>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</si>
  <si>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</si>
  <si>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</si>
  <si>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</si>
  <si>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</si>
  <si>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</si>
  <si>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</si>
  <si>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</si>
  <si>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</si>
  <si>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</si>
  <si>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</si>
  <si>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</si>
  <si>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</si>
  <si>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</si>
  <si>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</si>
  <si>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</si>
  <si>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</si>
  <si>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</si>
  <si>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</si>
  <si>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</si>
  <si>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</si>
  <si>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</si>
  <si>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</si>
  <si>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</si>
  <si>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</si>
  <si>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</si>
  <si>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</si>
  <si>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</si>
  <si>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</si>
  <si>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</si>
  <si>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</si>
  <si>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</si>
  <si>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</si>
  <si>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</si>
  <si>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</si>
  <si>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</si>
  <si>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</si>
  <si>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</si>
  <si>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</si>
  <si>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</si>
  <si>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</si>
  <si>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</si>
  <si>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</si>
  <si>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</si>
  <si>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</si>
  <si>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</si>
  <si>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</si>
  <si>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</si>
  <si>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</si>
  <si>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</si>
  <si>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</si>
  <si>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</si>
  <si>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</si>
  <si>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</si>
  <si>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</si>
  <si>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</si>
  <si>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</si>
  <si>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</si>
  <si>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</si>
  <si>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</si>
  <si>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</si>
  <si>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</si>
  <si>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</si>
  <si>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</si>
  <si>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</si>
  <si>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</si>
  <si>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</si>
  <si>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</si>
  <si>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</si>
  <si>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</si>
  <si>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</si>
  <si>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</si>
  <si>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</si>
  <si>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</si>
  <si>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</si>
  <si>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</si>
  <si>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</si>
  <si>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</si>
  <si>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</si>
  <si>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</si>
  <si>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</si>
  <si>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</si>
  <si>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</si>
  <si>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</si>
  <si>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</si>
  <si>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</si>
  <si>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</si>
  <si>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</si>
  <si>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</si>
  <si>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</si>
  <si>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</si>
  <si>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</si>
  <si>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</si>
  <si>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</si>
  <si>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</si>
  <si>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</si>
  <si>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</si>
  <si>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</si>
  <si>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</si>
  <si>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</si>
  <si>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</si>
  <si>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</si>
  <si>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</si>
  <si>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</si>
  <si>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</si>
  <si>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</si>
  <si>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</si>
  <si>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</si>
  <si>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</si>
  <si>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</si>
  <si>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</si>
  <si>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</si>
  <si>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</si>
  <si>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</si>
  <si>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</si>
  <si>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</si>
  <si>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</si>
  <si>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</si>
  <si>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</si>
  <si>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</si>
  <si>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</si>
  <si>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</si>
  <si>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</si>
  <si>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</si>
  <si>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</si>
  <si>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</si>
  <si>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</si>
  <si>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</si>
  <si>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</si>
  <si>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</si>
  <si>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</si>
  <si>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</si>
  <si>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</si>
  <si>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</si>
  <si>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</si>
  <si>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</si>
  <si>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</si>
  <si>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</si>
  <si>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</si>
  <si>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</si>
  <si>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</si>
  <si>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</si>
  <si>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</si>
  <si>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</si>
  <si>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</si>
  <si>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</si>
  <si>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</si>
  <si>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</si>
  <si>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</si>
  <si>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</si>
  <si>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</si>
  <si>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</si>
  <si>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</si>
  <si>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</si>
  <si>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</si>
  <si>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</si>
  <si>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</si>
  <si>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</si>
  <si>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</si>
  <si>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</si>
  <si>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</si>
  <si>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</si>
  <si>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</si>
  <si>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</si>
  <si>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</si>
  <si>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</si>
  <si>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</si>
  <si>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</si>
  <si>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</si>
  <si>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</si>
  <si>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</si>
  <si>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</si>
  <si>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</si>
  <si>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</si>
  <si>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</si>
  <si>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</si>
  <si>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</si>
  <si>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</si>
  <si>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</si>
  <si>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</si>
  <si>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</si>
  <si>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</si>
  <si>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</si>
  <si>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</si>
  <si>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</si>
  <si>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</si>
  <si>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</si>
  <si>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</si>
  <si>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</si>
  <si>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</si>
  <si>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</si>
  <si>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</si>
  <si>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</si>
  <si>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</si>
  <si>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</si>
  <si>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</si>
  <si>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</si>
  <si>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</si>
  <si>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</si>
  <si>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</si>
  <si>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</si>
  <si>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</si>
  <si>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</si>
  <si>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</si>
  <si>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</si>
  <si>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</si>
  <si>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</si>
  <si>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</si>
  <si>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</si>
  <si>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</si>
  <si>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</si>
  <si>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</si>
  <si>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</si>
  <si>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</si>
  <si>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</si>
  <si>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</si>
  <si>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</si>
  <si>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</si>
  <si>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</si>
  <si>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</si>
  <si>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</si>
  <si>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</si>
  <si>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</si>
  <si>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</si>
  <si>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</si>
  <si>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</si>
  <si>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</si>
  <si>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</si>
  <si>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</si>
  <si>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</si>
  <si>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</si>
  <si>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</si>
  <si>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</si>
  <si>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</si>
  <si>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</si>
  <si>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</si>
  <si>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</si>
  <si>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</si>
  <si>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</si>
  <si>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</si>
  <si>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</si>
  <si>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</si>
  <si>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</si>
  <si>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</si>
  <si>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</si>
  <si>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</si>
  <si>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</si>
  <si>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</si>
  <si>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</si>
  <si>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</si>
  <si>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</si>
  <si>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</si>
  <si>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</si>
  <si>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</si>
  <si>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</si>
  <si>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</si>
  <si>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</si>
  <si>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</si>
  <si>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</si>
  <si>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</si>
  <si>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</si>
  <si>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</si>
  <si>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</si>
  <si>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</si>
  <si>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</si>
  <si>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</si>
  <si>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</si>
  <si>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</si>
  <si>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</si>
  <si>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</si>
  <si>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</si>
  <si>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</si>
  <si>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</si>
  <si>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</si>
  <si>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</si>
  <si>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</si>
  <si>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</si>
  <si>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</si>
  <si>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</si>
  <si>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</si>
  <si>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</si>
  <si>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</si>
  <si>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</si>
  <si>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</si>
  <si>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</si>
  <si>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</si>
  <si>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</si>
  <si>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</si>
  <si>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</si>
  <si>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</si>
  <si>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</si>
  <si>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</si>
  <si>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</si>
  <si>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</si>
  <si>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</si>
  <si>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</si>
  <si>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</si>
  <si>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</si>
  <si>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</si>
  <si>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</si>
  <si>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</si>
  <si>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</si>
  <si>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</si>
  <si>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</si>
  <si>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</si>
  <si>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</si>
  <si>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</si>
  <si>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</si>
  <si>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</si>
  <si>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</si>
  <si>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</si>
  <si>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</si>
  <si>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</si>
  <si>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</si>
  <si>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</si>
  <si>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</si>
  <si>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</si>
  <si>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</si>
  <si>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</si>
  <si>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</si>
  <si>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</si>
  <si>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</si>
  <si>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</si>
  <si>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</si>
  <si>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</si>
  <si>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</si>
  <si>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</si>
  <si>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</si>
  <si>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</si>
  <si>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</si>
  <si>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</si>
  <si>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</si>
  <si>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</si>
  <si>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</si>
  <si>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</si>
  <si>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</si>
  <si>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</si>
  <si>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</si>
  <si>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</si>
  <si>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</si>
  <si>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</si>
  <si>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</si>
  <si>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</si>
  <si>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</si>
  <si>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</si>
  <si>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</si>
  <si>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</si>
  <si>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</si>
  <si>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</si>
  <si>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</si>
  <si>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</si>
  <si>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</si>
  <si>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</si>
  <si>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</si>
  <si>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</si>
  <si>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</si>
  <si>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</si>
  <si>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</si>
  <si>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</si>
  <si>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</si>
  <si>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</si>
  <si>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</si>
  <si>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</si>
  <si>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</si>
  <si>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</si>
  <si>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</si>
  <si>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</si>
  <si>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</si>
  <si>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</si>
  <si>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</si>
  <si>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</si>
  <si>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</si>
  <si>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</si>
  <si>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</si>
  <si>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</si>
  <si>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</si>
  <si>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</si>
  <si>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</si>
  <si>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</si>
  <si>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</si>
  <si>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</si>
  <si>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</si>
  <si>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</si>
  <si>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</si>
  <si>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</si>
  <si>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</si>
  <si>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</si>
  <si>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</si>
  <si>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</si>
  <si>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</si>
  <si>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</si>
  <si>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</si>
  <si>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</si>
  <si>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</si>
  <si>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</si>
  <si>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</si>
  <si>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</si>
  <si>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</si>
  <si>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</si>
  <si>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</si>
  <si>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</si>
  <si>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</si>
  <si>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</si>
  <si>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</si>
  <si>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</si>
  <si>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</si>
  <si>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</si>
  <si>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</si>
  <si>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</si>
  <si>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</si>
  <si>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</si>
  <si>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</si>
  <si>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</si>
  <si>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</si>
  <si>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</si>
  <si>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</si>
  <si>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</si>
  <si>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</si>
  <si>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</si>
  <si>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</si>
  <si>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</si>
  <si>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</si>
  <si>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</si>
  <si>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</si>
  <si>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</si>
  <si>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</si>
  <si>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</si>
  <si>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</si>
  <si>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</si>
  <si>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</si>
  <si>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</si>
  <si>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</si>
  <si>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</si>
  <si>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</si>
  <si>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</si>
  <si>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</si>
  <si>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</si>
  <si>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</si>
  <si>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</si>
  <si>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</si>
  <si>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</si>
  <si>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</si>
  <si>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</si>
  <si>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</si>
  <si>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</si>
  <si>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</si>
  <si>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</si>
  <si>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</si>
  <si>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</si>
  <si>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</si>
  <si>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</si>
  <si>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</si>
  <si>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</si>
  <si>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</si>
  <si>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</si>
  <si>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</si>
  <si>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</si>
  <si>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</si>
  <si>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</si>
  <si>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</si>
  <si>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</si>
  <si>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</si>
  <si>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</si>
  <si>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</si>
  <si>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</si>
  <si>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</si>
  <si>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</si>
  <si>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</si>
  <si>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</si>
  <si>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</si>
  <si>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</si>
  <si>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</si>
  <si>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</si>
  <si>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</si>
  <si>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</si>
  <si>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</si>
  <si>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</si>
  <si>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</si>
  <si>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</si>
  <si>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</si>
  <si>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</si>
  <si>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</si>
  <si>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</si>
  <si>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</si>
  <si>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</si>
  <si>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</si>
  <si>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</si>
  <si>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</si>
  <si>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</si>
  <si>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</si>
  <si>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</si>
  <si>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</si>
  <si>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</si>
  <si>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</si>
  <si>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</si>
  <si>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</si>
  <si>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</si>
  <si>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</si>
  <si>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</si>
  <si>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</si>
  <si>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</si>
  <si>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</si>
  <si>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</si>
  <si>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</si>
  <si>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</si>
  <si>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</si>
  <si>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</si>
  <si>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</si>
  <si>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</si>
  <si>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</si>
  <si>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</si>
  <si>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</si>
  <si>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</si>
  <si>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</si>
  <si>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</si>
  <si>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</si>
  <si>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</si>
  <si>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</si>
  <si>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</si>
  <si>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</si>
  <si>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</si>
  <si>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</si>
  <si>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</si>
  <si>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</si>
  <si>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</si>
  <si>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</si>
  <si>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</si>
  <si>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</si>
  <si>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</si>
  <si>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</si>
  <si>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</si>
  <si>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</si>
  <si>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</si>
  <si>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</si>
  <si>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</si>
  <si>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</si>
  <si>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</si>
  <si>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</si>
  <si>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</si>
  <si>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</si>
  <si>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</si>
  <si>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</si>
  <si>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</si>
  <si>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</si>
  <si>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</si>
  <si>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</si>
  <si>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</si>
  <si>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</si>
  <si>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</si>
  <si>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</si>
  <si>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</si>
  <si>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</si>
  <si>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</si>
  <si>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</si>
  <si>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</si>
  <si>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</si>
  <si>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</si>
  <si>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</si>
  <si>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</si>
  <si>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</si>
  <si>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</si>
  <si>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</si>
  <si>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</si>
  <si>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</si>
  <si>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</si>
  <si>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</si>
  <si>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</si>
  <si>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</si>
  <si>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</si>
  <si>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</si>
  <si>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</si>
  <si>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</si>
  <si>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</si>
  <si>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</si>
  <si>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</si>
  <si>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</si>
  <si>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</si>
  <si>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</si>
  <si>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</si>
  <si>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</si>
  <si>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</si>
  <si>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</si>
  <si>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</si>
  <si>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</si>
  <si>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</si>
  <si>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</si>
  <si>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</si>
  <si>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</si>
  <si>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</si>
  <si>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</si>
  <si>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</si>
  <si>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</si>
  <si>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</si>
  <si>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</si>
  <si>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</si>
  <si>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</si>
  <si>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</si>
  <si>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</si>
  <si>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</si>
  <si>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</si>
  <si>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</si>
  <si>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</si>
  <si>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</si>
  <si>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</si>
  <si>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</si>
  <si>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</si>
  <si>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</si>
  <si>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</si>
  <si>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</si>
  <si>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</si>
  <si>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</si>
  <si>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</si>
  <si>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</si>
  <si>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</si>
  <si>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</si>
  <si>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</si>
  <si>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</si>
  <si>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</si>
  <si>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</si>
  <si>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</si>
  <si>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</si>
  <si>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</si>
  <si>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</si>
  <si>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</si>
  <si>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</si>
  <si>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</si>
  <si>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</si>
  <si>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</si>
  <si>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</si>
  <si>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</si>
  <si>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</si>
  <si>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</si>
  <si>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</si>
  <si>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</si>
  <si>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</si>
  <si>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</si>
  <si>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</si>
  <si>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</si>
  <si>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</si>
  <si>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</si>
  <si>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</si>
  <si>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</si>
  <si>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</si>
  <si>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</si>
  <si>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</si>
  <si>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</si>
  <si>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</si>
  <si>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</si>
  <si>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</si>
  <si>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</si>
  <si>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</si>
  <si>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</si>
  <si>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</si>
  <si>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</si>
  <si>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</si>
  <si>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</si>
  <si>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</si>
  <si>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</si>
  <si>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</si>
  <si>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</si>
  <si>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</si>
  <si>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</si>
  <si>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</si>
  <si>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</si>
  <si>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</si>
  <si>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</si>
  <si>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</si>
  <si>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</si>
  <si>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</si>
  <si>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</si>
  <si>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</si>
  <si>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</si>
  <si>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</si>
  <si>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</si>
  <si>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</si>
  <si>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</si>
  <si>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</si>
  <si>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</si>
  <si>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</si>
  <si>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</si>
  <si>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</si>
  <si>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</si>
  <si>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</si>
  <si>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</si>
  <si>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</si>
  <si>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</si>
  <si>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</si>
  <si>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</si>
  <si>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</si>
  <si>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</si>
  <si>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</si>
  <si>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</si>
  <si>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</si>
  <si>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</si>
  <si>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</si>
  <si>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</si>
  <si>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</si>
  <si>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</si>
  <si>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</si>
  <si>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</si>
  <si>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</si>
  <si>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</si>
  <si>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</si>
  <si>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</si>
  <si>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</si>
  <si>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</si>
  <si>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</si>
  <si>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</si>
  <si>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</si>
  <si>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</si>
  <si>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</si>
  <si>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</si>
  <si>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</si>
  <si>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</si>
  <si>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</si>
  <si>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</si>
  <si>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</si>
  <si>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</si>
  <si>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</si>
  <si>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</si>
  <si>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</si>
  <si>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</si>
  <si>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</si>
  <si>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</si>
  <si>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</si>
  <si>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</si>
  <si>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</si>
  <si>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</si>
  <si>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</si>
  <si>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</si>
  <si>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</si>
  <si>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</si>
  <si>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</si>
  <si>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</si>
  <si>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</si>
  <si>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</si>
  <si>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</si>
  <si>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</si>
  <si>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</si>
  <si>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</si>
  <si>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</si>
  <si>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</si>
  <si>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</si>
  <si>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</si>
  <si>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</si>
  <si>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</si>
  <si>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</si>
  <si>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</si>
  <si>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</si>
  <si>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</si>
  <si>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</si>
  <si>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</si>
  <si>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</si>
  <si>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</si>
  <si>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</si>
  <si>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</si>
  <si>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</si>
  <si>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</si>
  <si>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</si>
  <si>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</si>
  <si>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</si>
  <si>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</si>
  <si>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</si>
  <si>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</si>
  <si>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</si>
  <si>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</si>
  <si>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</si>
  <si>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</si>
  <si>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</si>
  <si>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</si>
  <si>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</si>
  <si>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</si>
  <si>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</si>
  <si>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</si>
  <si>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</si>
  <si>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</si>
  <si>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</si>
  <si>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</si>
  <si>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</si>
  <si>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</si>
  <si>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</si>
  <si>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</si>
  <si>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</si>
  <si>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</si>
  <si>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</si>
  <si>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</si>
  <si>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</si>
  <si>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</si>
  <si>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</si>
  <si>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</si>
  <si>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</si>
  <si>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</si>
  <si>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</si>
  <si>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</si>
  <si>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</si>
  <si>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</si>
  <si>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</si>
  <si>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</si>
  <si>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</si>
  <si>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</si>
  <si>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</si>
  <si>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</si>
  <si>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</si>
  <si>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</si>
  <si>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</si>
  <si>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</si>
  <si>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</si>
  <si>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</si>
  <si>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</si>
  <si>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</si>
  <si>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</si>
  <si>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</si>
  <si>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</si>
  <si>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</si>
  <si>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</si>
  <si>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</si>
  <si>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</si>
  <si>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</si>
  <si>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</si>
  <si>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</si>
  <si>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</si>
  <si>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</si>
  <si>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</si>
  <si>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</si>
  <si>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</si>
  <si>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</si>
  <si>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</si>
  <si>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</si>
  <si>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</si>
  <si>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</si>
  <si>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</si>
  <si>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</si>
  <si>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</si>
  <si>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</si>
  <si>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</si>
  <si>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</si>
  <si>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</si>
  <si>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</si>
  <si>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</si>
  <si>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</si>
  <si>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</si>
  <si>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</si>
  <si>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</si>
  <si>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</si>
  <si>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</si>
  <si>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</si>
  <si>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</si>
  <si>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</si>
  <si>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</si>
  <si>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</si>
  <si>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</si>
  <si>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</si>
  <si>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</si>
  <si>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</si>
  <si>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</si>
  <si>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</si>
  <si>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</si>
  <si>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</si>
  <si>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</si>
  <si>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</si>
  <si>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</si>
  <si>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</si>
  <si>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</si>
  <si>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</si>
  <si>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</si>
  <si>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</si>
  <si>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</si>
  <si>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</si>
  <si>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</si>
  <si>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</si>
  <si>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</si>
  <si>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</si>
  <si>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</si>
  <si>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</si>
  <si>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</si>
  <si>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</si>
  <si>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</si>
  <si>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</si>
  <si>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</si>
  <si>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</si>
  <si>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</si>
  <si>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</si>
  <si>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</si>
  <si>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</si>
  <si>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</si>
  <si>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</si>
  <si>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</si>
  <si>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</si>
  <si>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</si>
  <si>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</si>
  <si>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</si>
  <si>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</si>
  <si>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</si>
  <si>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</si>
  <si>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</si>
  <si>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</si>
  <si>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</si>
  <si>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</si>
  <si>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</si>
  <si>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</si>
  <si>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</si>
  <si>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</si>
  <si>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</si>
  <si>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</si>
  <si>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</si>
  <si>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</si>
  <si>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</si>
  <si>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</si>
  <si>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</si>
  <si>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</si>
  <si>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</si>
  <si>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</si>
  <si>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</si>
  <si>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</si>
  <si>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</si>
  <si>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</si>
  <si>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</si>
  <si>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</si>
  <si>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</si>
  <si>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</si>
  <si>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</si>
  <si>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</si>
  <si>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</si>
  <si>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</si>
  <si>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</si>
  <si>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</si>
  <si>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</si>
  <si>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</si>
  <si>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</si>
  <si>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</si>
  <si>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</si>
  <si>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</si>
  <si>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</si>
  <si>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</si>
  <si>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</si>
  <si>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</si>
  <si>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</si>
  <si>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</si>
  <si>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</si>
  <si>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</si>
  <si>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</si>
  <si>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</si>
  <si>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</si>
  <si>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</si>
  <si>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</si>
  <si>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</si>
  <si>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</si>
  <si>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</si>
  <si>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</si>
  <si>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</si>
  <si>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</si>
  <si>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</si>
  <si>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</si>
  <si>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</si>
  <si>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</si>
  <si>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</si>
  <si>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</si>
  <si>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</si>
  <si>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</si>
  <si>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</si>
  <si>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</si>
  <si>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</si>
  <si>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</si>
  <si>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</si>
  <si>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</si>
  <si>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</si>
  <si>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</si>
  <si>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</si>
  <si>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</si>
  <si>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</si>
  <si>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</si>
  <si>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</si>
  <si>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</si>
  <si>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</si>
  <si>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</si>
  <si>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</si>
  <si>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</si>
  <si>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</si>
  <si>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</si>
  <si>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</si>
  <si>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</si>
  <si>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</si>
  <si>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</si>
  <si>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</si>
  <si>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</si>
  <si>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</si>
  <si>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</si>
  <si>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</si>
  <si>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</si>
  <si>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</si>
  <si>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</si>
  <si>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</si>
  <si>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</si>
  <si>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</si>
  <si>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</si>
  <si>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</si>
  <si>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</si>
  <si>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</si>
  <si>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</si>
  <si>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</si>
  <si>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</si>
  <si>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</si>
  <si>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</si>
  <si>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</si>
  <si>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</si>
  <si>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</si>
  <si>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</si>
  <si>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</si>
  <si>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</si>
  <si>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</si>
  <si>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</si>
  <si>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</si>
  <si>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</si>
  <si>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</si>
  <si>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</si>
  <si>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</si>
  <si>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</si>
  <si>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</si>
  <si>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</si>
  <si>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</si>
  <si>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</si>
  <si>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</si>
  <si>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</si>
  <si>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</si>
  <si>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</si>
  <si>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</si>
  <si>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</si>
  <si>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</si>
  <si>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</si>
  <si>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</si>
  <si>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</si>
  <si>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</si>
  <si>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</si>
  <si>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</si>
  <si>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</si>
  <si>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</si>
  <si>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</si>
  <si>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</si>
  <si>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</si>
  <si>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</si>
  <si>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</si>
  <si>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</si>
  <si>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</si>
  <si>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</si>
  <si>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</si>
  <si>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</si>
  <si>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</si>
  <si>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</si>
  <si>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</si>
  <si>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</si>
  <si>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</si>
  <si>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</si>
  <si>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</si>
  <si>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</si>
  <si>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</si>
  <si>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</si>
  <si>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</si>
  <si>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</si>
  <si>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</si>
  <si>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</si>
  <si>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</si>
  <si>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</si>
  <si>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</si>
  <si>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</si>
  <si>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</si>
  <si>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</si>
  <si>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</si>
  <si>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</si>
  <si>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</si>
  <si>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</si>
  <si>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</si>
  <si>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</si>
  <si>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</si>
  <si>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</si>
  <si>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</si>
  <si>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</si>
  <si>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</si>
  <si>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</si>
  <si>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</si>
  <si>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</si>
  <si>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</si>
  <si>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</si>
  <si>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</si>
  <si>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</si>
  <si>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</si>
  <si>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</si>
  <si>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</si>
  <si>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</si>
  <si>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</si>
  <si>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</si>
  <si>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</si>
  <si>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</si>
  <si>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</si>
  <si>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</si>
  <si>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</si>
  <si>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</si>
  <si>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</si>
  <si>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</si>
  <si>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</si>
  <si>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</si>
  <si>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</si>
  <si>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</si>
  <si>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</si>
  <si>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</si>
  <si>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</si>
  <si>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</si>
  <si>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</si>
  <si>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</si>
  <si>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</si>
  <si>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</si>
  <si>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</si>
  <si>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</si>
  <si>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</si>
  <si>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</si>
  <si>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</si>
  <si>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</si>
  <si>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</si>
  <si>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</si>
  <si>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</si>
  <si>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</si>
  <si>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</si>
  <si>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</si>
  <si>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</si>
  <si>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</si>
  <si>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</si>
  <si>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</si>
  <si>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</si>
  <si>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</si>
  <si>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</si>
  <si>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</si>
  <si>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</si>
  <si>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</si>
  <si>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</si>
  <si>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</si>
  <si>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</si>
  <si>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</si>
  <si>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</si>
  <si>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</si>
  <si>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</si>
  <si>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</si>
  <si>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</si>
  <si>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</si>
  <si>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</si>
  <si>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</si>
  <si>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</si>
  <si>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</si>
  <si>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</si>
  <si>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</si>
  <si>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</si>
  <si>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</si>
  <si>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</si>
  <si>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</si>
  <si>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</si>
  <si>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</si>
  <si>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</si>
  <si>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</si>
  <si>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</si>
  <si>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</si>
  <si>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</si>
  <si>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</si>
  <si>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</si>
  <si>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</si>
  <si>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</si>
  <si>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</si>
  <si>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</si>
  <si>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</si>
  <si>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</si>
  <si>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</si>
  <si>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</si>
  <si>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</si>
  <si>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</si>
  <si>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</si>
  <si>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</si>
  <si>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</si>
  <si>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</si>
  <si>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</si>
  <si>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</si>
  <si>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</si>
  <si>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</si>
  <si>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</si>
  <si>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</si>
  <si>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</si>
  <si>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</si>
  <si>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</si>
  <si>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</si>
  <si>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</si>
  <si>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</si>
  <si>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</si>
  <si>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</si>
  <si>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</si>
  <si>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</si>
  <si>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</si>
  <si>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</si>
  <si>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</si>
  <si>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</si>
  <si>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</si>
  <si>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</si>
  <si>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</si>
  <si>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</si>
  <si>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</si>
  <si>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</si>
  <si>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</si>
  <si>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</si>
  <si>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</si>
  <si>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</si>
  <si>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</si>
  <si>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</si>
  <si>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</si>
  <si>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</si>
  <si>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</si>
  <si>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</si>
  <si>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</si>
  <si>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</si>
  <si>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</si>
  <si>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</si>
  <si>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</si>
  <si>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</si>
  <si>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</si>
  <si>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</si>
  <si>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</si>
  <si>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</si>
  <si>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</si>
  <si>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</si>
  <si>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</si>
  <si>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</si>
  <si>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</si>
  <si>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</si>
  <si>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</si>
  <si>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</si>
  <si>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</si>
  <si>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</si>
  <si>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</si>
  <si>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</si>
  <si>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</si>
  <si>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</si>
  <si>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</si>
  <si>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</si>
  <si>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</si>
  <si>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</si>
  <si>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</si>
  <si>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</si>
  <si>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</si>
  <si>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</si>
  <si>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</si>
  <si>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</si>
  <si>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</si>
  <si>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</si>
  <si>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</si>
  <si>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</si>
  <si>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</si>
  <si>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</si>
  <si>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</si>
  <si>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</si>
  <si>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</si>
  <si>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</si>
  <si>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</si>
  <si>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</si>
  <si>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</si>
  <si>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</si>
  <si>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</si>
  <si>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</si>
  <si>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</si>
  <si>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</si>
  <si>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</si>
  <si>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</si>
  <si>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</si>
  <si>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</si>
  <si>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</si>
  <si>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</si>
  <si>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</si>
  <si>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</si>
  <si>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</si>
  <si>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</si>
  <si>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</si>
  <si>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</si>
  <si>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</si>
  <si>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</si>
  <si>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</si>
  <si>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</si>
  <si>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</si>
  <si>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</si>
  <si>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</si>
  <si>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</si>
  <si>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</si>
  <si>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</si>
  <si>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</si>
  <si>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</si>
  <si>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</si>
  <si>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</si>
  <si>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</si>
  <si>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</si>
  <si>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</si>
  <si>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</si>
  <si>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</si>
  <si>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</si>
  <si>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</si>
  <si>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</si>
  <si>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</si>
  <si>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</si>
  <si>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</si>
  <si>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</si>
  <si>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</si>
  <si>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</si>
  <si>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</si>
  <si>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</si>
  <si>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</si>
  <si>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</si>
  <si>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</si>
  <si>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</si>
  <si>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</si>
  <si>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</si>
  <si>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</si>
  <si>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</si>
  <si>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</si>
  <si>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</si>
  <si>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</si>
  <si>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</si>
  <si>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</si>
  <si>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</si>
  <si>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</si>
  <si>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</si>
  <si>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</si>
  <si>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</si>
  <si>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</si>
  <si>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</si>
  <si>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</si>
  <si>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</si>
  <si>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</si>
  <si>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</si>
  <si>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</si>
  <si>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</si>
  <si>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</si>
  <si>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</si>
  <si>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</si>
  <si>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</si>
  <si>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</si>
  <si>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</si>
  <si>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</si>
  <si>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</si>
  <si>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</si>
  <si>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</si>
  <si>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</si>
  <si>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</si>
  <si>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</si>
  <si>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</si>
  <si>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</si>
  <si>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</si>
  <si>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</si>
  <si>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</si>
  <si>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</si>
  <si>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</si>
  <si>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</si>
  <si>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</si>
  <si>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</si>
  <si>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</si>
  <si>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</si>
  <si>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</si>
  <si>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</si>
  <si>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</si>
  <si>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</si>
  <si>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</si>
  <si>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</si>
  <si>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</si>
  <si>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</si>
  <si>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</si>
  <si>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</si>
  <si>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</si>
  <si>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</si>
  <si>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</si>
  <si>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</si>
  <si>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</si>
  <si>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</si>
  <si>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</si>
  <si>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</si>
  <si>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</si>
  <si>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</si>
  <si>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</si>
  <si>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</si>
  <si>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</si>
  <si>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</si>
  <si>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</si>
  <si>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</si>
  <si>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</si>
  <si>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</si>
  <si>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</si>
  <si>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</si>
  <si>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</si>
  <si>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</si>
  <si>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</si>
  <si>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</si>
  <si>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</si>
  <si>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</si>
  <si>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</si>
  <si>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</si>
  <si>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</si>
  <si>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</si>
  <si>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</si>
  <si>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</si>
  <si>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</si>
  <si>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</si>
  <si>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</si>
  <si>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</si>
  <si>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</si>
  <si>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</si>
  <si>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</si>
  <si>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</si>
  <si>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</si>
  <si>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</si>
  <si>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</si>
  <si>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</si>
  <si>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</si>
  <si>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</si>
  <si>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</si>
  <si>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</si>
  <si>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</si>
  <si>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</si>
  <si>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</si>
  <si>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</si>
  <si>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</si>
  <si>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</si>
  <si>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</si>
  <si>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</si>
  <si>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</si>
  <si>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</si>
  <si>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</si>
  <si>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</si>
  <si>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</si>
  <si>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</si>
  <si>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</si>
  <si>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</si>
  <si>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</si>
  <si>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</si>
  <si>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</si>
  <si>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</si>
  <si>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</si>
  <si>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</si>
  <si>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</si>
  <si>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</si>
  <si>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</si>
  <si>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</si>
  <si>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</si>
  <si>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</si>
  <si>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</si>
  <si>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</si>
  <si>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</si>
  <si>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</si>
  <si>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</si>
  <si>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</si>
  <si>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</si>
  <si>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</si>
  <si>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</si>
  <si>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</si>
  <si>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</si>
  <si>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</si>
  <si>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</si>
  <si>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</si>
  <si>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</si>
  <si>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</si>
  <si>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</si>
  <si>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</si>
  <si>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</si>
  <si>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</si>
  <si>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</si>
  <si>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</si>
  <si>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</si>
  <si>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</si>
  <si>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</si>
  <si>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</si>
  <si>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</si>
  <si>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</si>
  <si>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</si>
  <si>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</si>
  <si>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</si>
  <si>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</si>
  <si>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</si>
  <si>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</si>
  <si>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</si>
  <si>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</si>
  <si>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</si>
  <si>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</si>
  <si>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</si>
  <si>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</si>
  <si>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</si>
  <si>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</si>
  <si>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</si>
  <si>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</si>
  <si>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</si>
  <si>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</si>
  <si>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</si>
  <si>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</si>
  <si>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</si>
  <si>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</si>
  <si>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</si>
  <si>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</si>
  <si>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</si>
  <si>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</si>
  <si>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</si>
  <si>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</si>
  <si>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</si>
  <si>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</si>
  <si>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</si>
  <si>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</si>
  <si>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</si>
  <si>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</si>
  <si>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</si>
  <si>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</si>
  <si>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</si>
  <si>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</si>
  <si>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</si>
  <si>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</si>
  <si>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</si>
  <si>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</si>
  <si>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</si>
  <si>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</si>
  <si>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</si>
  <si>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</si>
  <si>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</si>
  <si>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</si>
  <si>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</si>
  <si>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</si>
  <si>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</si>
  <si>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</si>
  <si>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</si>
  <si>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</si>
  <si>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</si>
  <si>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</si>
  <si>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</si>
  <si>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</si>
  <si>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</si>
  <si>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</si>
  <si>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</si>
  <si>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</si>
  <si>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</si>
  <si>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</si>
  <si>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</si>
  <si>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</si>
  <si>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</si>
  <si>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</si>
  <si>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</si>
  <si>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</si>
  <si>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</si>
  <si>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</si>
  <si>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</si>
  <si>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</si>
  <si>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</si>
  <si>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</si>
  <si>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</si>
  <si>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</si>
  <si>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</si>
  <si>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</si>
  <si>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</si>
  <si>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</si>
  <si>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</si>
  <si>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</si>
  <si>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</si>
  <si>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</si>
  <si>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</si>
  <si>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</si>
  <si>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</si>
  <si>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</si>
  <si>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</si>
  <si>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</si>
  <si>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</si>
  <si>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</si>
  <si>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</si>
  <si>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</si>
  <si>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</si>
  <si>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</si>
  <si>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</si>
  <si>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</si>
  <si>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</si>
  <si>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</si>
  <si>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</si>
  <si>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</si>
  <si>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</si>
  <si>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</si>
  <si>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</si>
  <si>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</si>
  <si>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</si>
  <si>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</si>
  <si>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</si>
  <si>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</si>
  <si>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</si>
  <si>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</si>
  <si>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</si>
  <si>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</si>
  <si>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</si>
  <si>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</si>
  <si>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</si>
  <si>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</si>
  <si>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</si>
  <si>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</si>
  <si>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</si>
  <si>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</si>
  <si>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</si>
  <si>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</si>
  <si>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</si>
  <si>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</si>
  <si>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</si>
  <si>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</si>
  <si>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</si>
  <si>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</si>
  <si>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</si>
  <si>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</si>
  <si>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</si>
  <si>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</si>
  <si>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</si>
  <si>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</si>
  <si>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</si>
  <si>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</si>
  <si>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</si>
  <si>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</si>
  <si>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</si>
  <si>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</si>
  <si>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</si>
  <si>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</si>
  <si>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</si>
  <si>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</si>
  <si>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</si>
  <si>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</si>
  <si>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</si>
  <si>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</si>
  <si>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</si>
  <si>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</si>
  <si>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</si>
  <si>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</si>
  <si>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</si>
  <si>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</si>
  <si>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</si>
  <si>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</si>
  <si>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</si>
  <si>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</si>
  <si>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</si>
  <si>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</si>
  <si>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</si>
  <si>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</si>
  <si>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</si>
  <si>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</si>
  <si>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</si>
  <si>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</si>
  <si>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</si>
  <si>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</si>
  <si>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</si>
  <si>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</si>
  <si>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</si>
  <si>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</si>
  <si>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</si>
  <si>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</si>
  <si>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</si>
  <si>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</si>
  <si>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</si>
  <si>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</si>
  <si>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</si>
  <si>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</si>
  <si>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</si>
  <si>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</si>
  <si>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</si>
  <si>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</si>
  <si>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</si>
  <si>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</si>
  <si>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</si>
  <si>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</si>
  <si>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</si>
  <si>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</si>
  <si>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</si>
  <si>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</si>
  <si>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</si>
  <si>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</si>
  <si>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</si>
  <si>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</si>
  <si>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</si>
  <si>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</si>
  <si>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</si>
  <si>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</si>
  <si>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</si>
  <si>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</si>
  <si>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</si>
  <si>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</si>
  <si>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</si>
  <si>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</si>
  <si>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</si>
  <si>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</si>
  <si>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</si>
  <si>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</si>
  <si>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</si>
  <si>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</si>
  <si>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</si>
  <si>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</si>
  <si>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</si>
  <si>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</si>
  <si>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</si>
  <si>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</si>
  <si>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</si>
  <si>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</si>
  <si>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</si>
  <si>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</si>
  <si>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</si>
  <si>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</si>
  <si>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</si>
  <si>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</si>
  <si>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</si>
  <si>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</si>
  <si>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</si>
  <si>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</si>
  <si>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</si>
  <si>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</si>
  <si>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</si>
  <si>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</si>
  <si>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</si>
  <si>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</si>
  <si>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</si>
  <si>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</si>
  <si>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</si>
  <si>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</si>
  <si>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</si>
  <si>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</si>
  <si>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</si>
  <si>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</si>
  <si>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</si>
  <si>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</si>
  <si>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</si>
  <si>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</si>
  <si>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</si>
  <si>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</si>
  <si>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</si>
  <si>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</si>
  <si>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</si>
  <si>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</si>
  <si>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</si>
  <si>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</si>
  <si>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</si>
  <si>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</si>
  <si>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</si>
  <si>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</si>
  <si>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</si>
  <si>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</si>
  <si>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</si>
  <si>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</si>
  <si>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</si>
  <si>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</si>
  <si>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</si>
  <si>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</si>
  <si>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</si>
  <si>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</si>
  <si>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</si>
  <si>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</si>
  <si>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</si>
  <si>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</si>
  <si>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</si>
  <si>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</si>
  <si>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</si>
  <si>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</si>
  <si>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</si>
  <si>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</si>
  <si>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</si>
  <si>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</si>
  <si>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</si>
  <si>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</si>
  <si>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</si>
  <si>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</si>
  <si>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</si>
  <si>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</si>
  <si>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</si>
  <si>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</si>
  <si>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</si>
  <si>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</si>
  <si>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</si>
  <si>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</si>
  <si>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</si>
  <si>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</si>
  <si>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</si>
  <si>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</si>
  <si>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</si>
  <si>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</si>
  <si>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</si>
  <si>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</si>
  <si>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</si>
  <si>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</si>
  <si>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</si>
  <si>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</si>
  <si>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</si>
  <si>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</si>
  <si>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</si>
  <si>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</si>
  <si>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</si>
  <si>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</si>
  <si>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</si>
  <si>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</si>
  <si>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</si>
  <si>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</si>
  <si>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</si>
  <si>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</si>
  <si>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</si>
  <si>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</si>
  <si>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</si>
  <si>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</si>
  <si>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</si>
  <si>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</si>
  <si>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</si>
  <si>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</si>
  <si>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</si>
  <si>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</si>
  <si>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</si>
  <si>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</si>
  <si>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</si>
  <si>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</si>
  <si>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</si>
  <si>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</si>
  <si>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</si>
  <si>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</si>
  <si>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</si>
  <si>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</si>
  <si>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</si>
  <si>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</si>
  <si>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</si>
  <si>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</si>
  <si>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</si>
  <si>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</si>
  <si>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</si>
  <si>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</si>
  <si>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</si>
  <si>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</si>
  <si>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</si>
  <si>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</si>
  <si>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</si>
  <si>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</si>
  <si>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</si>
  <si>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</si>
  <si>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</si>
  <si>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</si>
  <si>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</si>
  <si>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</si>
  <si>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</si>
  <si>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</si>
  <si>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</si>
  <si>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</si>
  <si>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</si>
  <si>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</si>
  <si>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</si>
  <si>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</si>
  <si>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</si>
  <si>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</si>
  <si>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</si>
  <si>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</si>
  <si>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</si>
  <si>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</si>
  <si>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</si>
  <si>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</si>
  <si>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</si>
  <si>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</si>
  <si>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</si>
  <si>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</si>
  <si>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</si>
  <si>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</si>
  <si>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</si>
  <si>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</si>
  <si>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</si>
  <si>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</si>
  <si>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</si>
  <si>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</si>
  <si>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</si>
  <si>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</si>
  <si>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</si>
  <si>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</si>
  <si>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</si>
  <si>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</si>
  <si>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</si>
  <si>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</si>
  <si>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</si>
  <si>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</si>
  <si>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</si>
  <si>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</si>
  <si>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</si>
  <si>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</si>
  <si>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</si>
  <si>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</si>
  <si>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</si>
  <si>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</si>
  <si>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</si>
  <si>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</si>
  <si>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</si>
  <si>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</si>
  <si>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</si>
  <si>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</si>
  <si>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</si>
  <si>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</si>
  <si>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</si>
  <si>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</si>
  <si>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</si>
  <si>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</si>
  <si>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</si>
  <si>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</si>
  <si>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</si>
  <si>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</si>
  <si>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</si>
  <si>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</si>
  <si>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</si>
  <si>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</si>
  <si>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</si>
  <si>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</si>
  <si>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</si>
  <si>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</si>
  <si>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</si>
  <si>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</si>
  <si>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</si>
  <si>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</si>
  <si>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</si>
  <si>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</si>
  <si>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</si>
  <si>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</si>
  <si>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</si>
  <si>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</si>
  <si>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</si>
  <si>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</si>
  <si>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</si>
  <si>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</si>
  <si>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</si>
  <si>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</si>
  <si>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</si>
  <si>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</si>
  <si>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</si>
  <si>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</si>
  <si>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</si>
  <si>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</si>
  <si>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</si>
  <si>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</si>
  <si>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</si>
  <si>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</si>
  <si>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</si>
  <si>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</si>
  <si>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</si>
  <si>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</si>
  <si>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</si>
  <si>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</si>
  <si>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</si>
  <si>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</si>
  <si>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</si>
  <si>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</si>
  <si>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</si>
  <si>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</si>
  <si>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</si>
  <si>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</si>
  <si>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</si>
  <si>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</si>
  <si>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</si>
  <si>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</si>
  <si>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</si>
  <si>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</si>
  <si>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</si>
  <si>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</si>
  <si>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</si>
  <si>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</si>
  <si>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</si>
  <si>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</si>
  <si>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</si>
  <si>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</si>
  <si>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</si>
  <si>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</si>
  <si>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</si>
  <si>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</si>
  <si>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</si>
  <si>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</si>
  <si>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</si>
  <si>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</si>
  <si>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</si>
  <si>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</si>
  <si>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</si>
  <si>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</si>
  <si>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</si>
  <si>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</si>
  <si>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</si>
  <si>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</si>
  <si>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</si>
  <si>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</si>
  <si>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</si>
  <si>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</si>
  <si>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</si>
  <si>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</si>
  <si>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</si>
  <si>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</si>
  <si>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</si>
  <si>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</si>
  <si>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</si>
  <si>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</si>
  <si>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</si>
  <si>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</si>
  <si>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</si>
  <si>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</si>
  <si>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</si>
  <si>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</si>
  <si>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</si>
  <si>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</si>
  <si>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</si>
  <si>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</si>
  <si>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</si>
  <si>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</si>
  <si>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</si>
  <si>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</si>
  <si>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</si>
  <si>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</si>
  <si>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</si>
  <si>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</si>
  <si>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</si>
  <si>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</si>
  <si>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</si>
  <si>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</si>
  <si>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</si>
  <si>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</si>
  <si>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</si>
  <si>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</si>
  <si>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</si>
  <si>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</si>
  <si>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</si>
  <si>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</si>
  <si>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</si>
  <si>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</si>
  <si>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</si>
  <si>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</si>
  <si>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</si>
  <si>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</si>
  <si>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</si>
  <si>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</si>
  <si>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</si>
  <si>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</si>
  <si>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</si>
  <si>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</si>
  <si>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</si>
  <si>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</si>
  <si>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</si>
  <si>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</si>
  <si>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</si>
  <si>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</si>
  <si>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</si>
  <si>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</si>
  <si>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</si>
  <si>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</si>
  <si>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</si>
  <si>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</si>
  <si>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</si>
  <si>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</si>
  <si>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</si>
  <si>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</si>
  <si>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</si>
  <si>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</si>
  <si>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</si>
  <si>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</si>
  <si>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</si>
  <si>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</si>
  <si>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</si>
  <si>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</si>
  <si>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</si>
  <si>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</si>
  <si>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</si>
  <si>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</si>
  <si>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</si>
  <si>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</si>
  <si>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</si>
  <si>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</si>
  <si>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</si>
  <si>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</si>
  <si>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</si>
  <si>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</si>
  <si>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</si>
  <si>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</si>
  <si>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</si>
  <si>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</si>
  <si>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</si>
  <si>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</si>
  <si>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</si>
  <si>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</si>
  <si>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</si>
  <si>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</si>
  <si>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</si>
  <si>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</si>
  <si>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</si>
  <si>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</si>
  <si>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</si>
  <si>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</si>
  <si>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</si>
  <si>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</si>
  <si>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</si>
  <si>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</si>
  <si>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</si>
  <si>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</si>
  <si>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</si>
  <si>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</si>
  <si>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</si>
  <si>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</si>
  <si>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</si>
  <si>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</si>
  <si>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</si>
  <si>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</si>
  <si>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</si>
  <si>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</si>
  <si>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</si>
  <si>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</si>
  <si>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</si>
  <si>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</si>
  <si>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</si>
  <si>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</si>
  <si>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</si>
  <si>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</si>
  <si>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</si>
  <si>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</si>
  <si>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</si>
  <si>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</si>
  <si>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</si>
  <si>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</si>
  <si>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</si>
  <si>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</si>
  <si>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</si>
  <si>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</si>
  <si>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</si>
  <si>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</si>
  <si>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</si>
  <si>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</si>
  <si>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</si>
  <si>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</si>
  <si>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</si>
  <si>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</si>
  <si>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</si>
  <si>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</si>
  <si>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</si>
  <si>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</si>
  <si>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</si>
  <si>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</si>
  <si>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</si>
  <si>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</si>
  <si>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</si>
  <si>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</si>
  <si>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</si>
  <si>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</si>
  <si>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</si>
  <si>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</si>
  <si>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</si>
  <si>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</si>
  <si>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</si>
  <si>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</si>
  <si>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</si>
  <si>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</si>
  <si>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</si>
  <si>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</si>
  <si>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</si>
  <si>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</si>
  <si>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</si>
  <si>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</si>
  <si>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</si>
  <si>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</si>
  <si>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</si>
  <si>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</si>
  <si>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</si>
  <si>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</si>
  <si>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</si>
  <si>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</si>
  <si>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</si>
  <si>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</si>
  <si>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</si>
  <si>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</si>
  <si>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</si>
  <si>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</si>
  <si>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</si>
  <si>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</si>
  <si>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</si>
  <si>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</si>
  <si>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</si>
  <si>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</si>
  <si>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</si>
  <si>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</si>
  <si>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</si>
  <si>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</si>
  <si>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</si>
  <si>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</si>
  <si>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</si>
  <si>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</si>
  <si>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</si>
  <si>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</si>
  <si>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</si>
  <si>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</si>
  <si>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</si>
  <si>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</si>
  <si>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</si>
  <si>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</si>
  <si>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</si>
  <si>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</si>
  <si>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</si>
  <si>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</si>
  <si>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</si>
  <si>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</si>
  <si>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</si>
  <si>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</si>
  <si>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</si>
  <si>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</si>
  <si>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</si>
  <si>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</si>
  <si>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</si>
  <si>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</si>
  <si>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</si>
  <si>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</si>
  <si>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</si>
  <si>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</si>
  <si>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</si>
  <si>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</si>
  <si>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</si>
  <si>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</si>
  <si>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</si>
  <si>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</si>
  <si>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</si>
  <si>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</si>
  <si>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</si>
  <si>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</si>
  <si>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</si>
  <si>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</si>
  <si>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</si>
  <si>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</si>
  <si>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</si>
  <si>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</si>
  <si>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</si>
  <si>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</si>
  <si>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</si>
  <si>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</si>
  <si>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</si>
  <si>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</si>
  <si>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</si>
  <si>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</si>
  <si>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</si>
  <si>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</si>
  <si>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</si>
  <si>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</si>
  <si>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</si>
  <si>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</si>
  <si>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</si>
  <si>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</si>
  <si>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</si>
  <si>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</si>
  <si>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</si>
  <si>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</si>
  <si>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</si>
  <si>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</si>
  <si>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</si>
  <si>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</si>
  <si>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</si>
  <si>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</si>
  <si>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</si>
  <si>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</si>
  <si>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</si>
  <si>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</si>
  <si>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</si>
  <si>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</si>
  <si>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</si>
  <si>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</si>
  <si>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</si>
  <si>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</si>
  <si>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</si>
  <si>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</si>
  <si>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</si>
  <si>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</si>
  <si>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</si>
  <si>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</si>
  <si>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</si>
  <si>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</si>
  <si>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</si>
  <si>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</si>
  <si>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</si>
  <si>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</si>
  <si>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</si>
  <si>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</si>
  <si>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</si>
  <si>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</si>
  <si>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</si>
  <si>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</si>
  <si>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</si>
  <si>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</si>
  <si>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</si>
  <si>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</si>
  <si>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</si>
  <si>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</si>
  <si>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</si>
  <si>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</si>
  <si>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</si>
  <si>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</si>
  <si>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</si>
  <si>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</si>
  <si>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</si>
  <si>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</si>
  <si>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</si>
  <si>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</si>
  <si>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</si>
  <si>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</si>
  <si>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</si>
  <si>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</si>
  <si>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</si>
  <si>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</si>
  <si>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</si>
  <si>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</si>
  <si>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</si>
  <si>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</si>
  <si>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</si>
  <si>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</si>
  <si>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</si>
  <si>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</si>
  <si>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</si>
  <si>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</si>
  <si>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</si>
  <si>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</si>
  <si>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</si>
  <si>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</si>
  <si>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</si>
  <si>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</si>
  <si>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</si>
  <si>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</si>
  <si>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</si>
  <si>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</si>
  <si>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</si>
  <si>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</si>
  <si>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</si>
  <si>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</si>
  <si>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</si>
  <si>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</si>
  <si>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</si>
  <si>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</si>
  <si>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</si>
  <si>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</si>
  <si>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</si>
  <si>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</si>
  <si>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</si>
  <si>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</si>
  <si>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</si>
  <si>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</si>
  <si>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</si>
  <si>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</si>
  <si>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</si>
  <si>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</si>
  <si>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</si>
  <si>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</si>
  <si>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</si>
  <si>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</si>
  <si>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</si>
  <si>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</si>
  <si>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</si>
  <si>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</si>
  <si>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</si>
  <si>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</si>
  <si>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</si>
  <si>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</si>
  <si>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</si>
  <si>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</si>
  <si>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</si>
  <si>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</si>
  <si>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</si>
  <si>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</si>
  <si>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</si>
  <si>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</si>
  <si>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</si>
  <si>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</si>
  <si>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</si>
  <si>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</si>
  <si>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</si>
  <si>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</si>
  <si>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</si>
  <si>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</si>
  <si>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</si>
  <si>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</si>
  <si>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</si>
  <si>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</si>
  <si>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</si>
  <si>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</si>
  <si>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</si>
  <si>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</si>
  <si>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</si>
  <si>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</si>
  <si>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</si>
  <si>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</si>
  <si>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</si>
  <si>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</si>
  <si>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</si>
  <si>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</si>
  <si>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</si>
  <si>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</si>
  <si>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</si>
  <si>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</si>
  <si>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</si>
  <si>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</si>
  <si>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</si>
  <si>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</si>
  <si>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</si>
  <si>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</si>
  <si>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</si>
  <si>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</si>
  <si>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</si>
  <si>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</si>
  <si>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</si>
  <si>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</si>
  <si>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</si>
  <si>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</si>
  <si>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</si>
  <si>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</si>
  <si>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</si>
  <si>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</si>
  <si>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</si>
  <si>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</si>
  <si>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</si>
  <si>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</si>
  <si>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</si>
  <si>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</si>
  <si>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</si>
  <si>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</si>
  <si>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</si>
  <si>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</si>
  <si>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</si>
  <si>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</si>
  <si>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</si>
  <si>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</si>
  <si>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</si>
  <si>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</si>
  <si>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</si>
  <si>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</si>
  <si>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</si>
  <si>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</si>
  <si>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</si>
  <si>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</si>
  <si>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</si>
  <si>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</si>
  <si>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</si>
  <si>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</si>
  <si>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</si>
  <si>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</si>
  <si>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</si>
  <si>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</si>
  <si>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</si>
  <si>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</si>
  <si>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</si>
  <si>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</si>
  <si>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</si>
  <si>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</si>
  <si>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</si>
  <si>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</si>
  <si>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</si>
  <si>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</si>
  <si>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</si>
  <si>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</si>
  <si>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</si>
  <si>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</si>
  <si>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</si>
  <si>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</si>
  <si>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</si>
  <si>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</si>
  <si>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</si>
  <si>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</si>
  <si>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</si>
  <si>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</si>
  <si>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</si>
  <si>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</si>
  <si>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</si>
  <si>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</si>
  <si>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</si>
  <si>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</si>
  <si>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</si>
  <si>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</si>
  <si>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</si>
  <si>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</si>
  <si>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</si>
  <si>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</si>
  <si>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</si>
  <si>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</si>
  <si>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</si>
  <si>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</si>
  <si>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</si>
  <si>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</si>
  <si>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</si>
  <si>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</si>
  <si>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</si>
  <si>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</si>
  <si>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</si>
  <si>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</si>
  <si>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</si>
  <si>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</si>
  <si>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</si>
  <si>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</si>
  <si>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</si>
  <si>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</si>
  <si>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</si>
  <si>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</si>
  <si>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</si>
  <si>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</si>
  <si>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</si>
  <si>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</si>
  <si>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</si>
  <si>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</si>
  <si>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</si>
  <si>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</si>
  <si>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</si>
  <si>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</si>
  <si>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</si>
  <si>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</si>
  <si>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</si>
  <si>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</si>
  <si>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</si>
  <si>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</si>
  <si>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</si>
  <si>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</si>
  <si>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</si>
  <si>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</si>
  <si>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</si>
  <si>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</si>
  <si>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</si>
  <si>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</si>
  <si>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</si>
  <si>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</si>
  <si>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</si>
  <si>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</si>
  <si>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</si>
  <si>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</si>
  <si>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</si>
  <si>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</si>
  <si>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</si>
  <si>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</si>
  <si>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</si>
  <si>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</si>
  <si>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</si>
  <si>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</si>
  <si>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</si>
  <si>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</si>
  <si>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</si>
  <si>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</si>
  <si>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</si>
  <si>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</si>
  <si>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</si>
  <si>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</si>
  <si>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</si>
  <si>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</si>
  <si>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</si>
  <si>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</si>
  <si>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</si>
  <si>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</si>
  <si>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</si>
  <si>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</si>
  <si>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</si>
  <si>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</si>
  <si>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</si>
  <si>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</si>
  <si>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</si>
  <si>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</si>
  <si>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</si>
  <si>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</si>
  <si>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</si>
  <si>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</si>
  <si>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</si>
  <si>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</si>
  <si>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</si>
  <si>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</si>
  <si>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</si>
  <si>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</si>
  <si>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</si>
  <si>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</si>
  <si>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</si>
  <si>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</si>
  <si>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</si>
  <si>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</si>
  <si>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</si>
  <si>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</si>
  <si>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</si>
  <si>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</si>
  <si>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</si>
  <si>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</si>
  <si>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</si>
  <si>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</si>
  <si>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</si>
  <si>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</si>
  <si>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</si>
  <si>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</si>
  <si>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</si>
  <si>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</si>
  <si>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</si>
  <si>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</si>
  <si>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</si>
  <si>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</si>
  <si>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</si>
  <si>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</si>
  <si>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</si>
  <si>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</si>
  <si>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</si>
  <si>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</si>
  <si>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</si>
  <si>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</si>
  <si>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</si>
  <si>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</si>
  <si>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</si>
  <si>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</si>
  <si>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</si>
  <si>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</si>
  <si>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</si>
  <si>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</si>
  <si>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</si>
  <si>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</si>
  <si>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</si>
  <si>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</si>
  <si>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</si>
  <si>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</si>
  <si>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</si>
  <si>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</si>
  <si>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</si>
  <si>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</si>
  <si>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</si>
  <si>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</si>
  <si>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</si>
  <si>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</si>
  <si>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</si>
  <si>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</si>
  <si>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</si>
  <si>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</si>
  <si>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</si>
  <si>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</si>
  <si>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</si>
  <si>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</si>
  <si>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</si>
  <si>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</si>
  <si>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</si>
  <si>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</si>
  <si>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</si>
  <si>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</si>
  <si>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</si>
  <si>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</si>
  <si>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</si>
  <si>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</si>
  <si>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</si>
  <si>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</si>
  <si>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</si>
  <si>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</si>
  <si>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</si>
  <si>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</si>
  <si>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</si>
  <si>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</si>
  <si>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</si>
  <si>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</si>
  <si>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</si>
  <si>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</si>
  <si>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</si>
  <si>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</si>
  <si>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</si>
  <si>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</si>
  <si>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</si>
  <si>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</si>
  <si>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</si>
  <si>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</si>
  <si>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</si>
  <si>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</si>
  <si>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</si>
  <si>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</si>
  <si>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</si>
  <si>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</si>
  <si>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</si>
  <si>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</si>
  <si>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</si>
  <si>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</si>
  <si>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</si>
  <si>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</si>
  <si>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</si>
  <si>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</si>
  <si>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</si>
  <si>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</si>
  <si>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</si>
  <si>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</si>
  <si>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</si>
  <si>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</si>
  <si>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</si>
  <si>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</si>
  <si>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</si>
  <si>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</si>
  <si>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</si>
  <si>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</si>
  <si>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</si>
  <si>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</si>
  <si>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</si>
  <si>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</si>
  <si>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</si>
  <si>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</si>
  <si>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</si>
  <si>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</si>
  <si>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</si>
  <si>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</si>
  <si>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</si>
  <si>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</si>
  <si>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</si>
  <si>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</si>
  <si>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</si>
  <si>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</si>
  <si>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</si>
  <si>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</si>
  <si>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</si>
  <si>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</si>
  <si>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</si>
  <si>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</si>
  <si>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</si>
  <si>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</si>
  <si>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</si>
  <si>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</si>
  <si>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</si>
  <si>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</si>
  <si>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</si>
  <si>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</si>
  <si>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</si>
  <si>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</si>
  <si>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</si>
  <si>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</si>
  <si>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</si>
  <si>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</si>
  <si>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</si>
  <si>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</si>
  <si>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</si>
  <si>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</si>
  <si>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</si>
  <si>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</si>
  <si>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</si>
  <si>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</si>
  <si>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</si>
  <si>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</si>
  <si>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</si>
  <si>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</si>
  <si>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</si>
  <si>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</si>
  <si>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</si>
  <si>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</si>
  <si>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</si>
  <si>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</si>
  <si>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</si>
  <si>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</si>
  <si>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</si>
  <si>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</si>
  <si>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</si>
  <si>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</si>
  <si>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</si>
  <si>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</si>
  <si>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</si>
  <si>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</si>
  <si>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</si>
  <si>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</si>
  <si>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</si>
  <si>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</si>
  <si>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</si>
  <si>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</si>
  <si>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</si>
  <si>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</si>
  <si>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</si>
  <si>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</si>
  <si>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</si>
  <si>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</si>
  <si>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</si>
  <si>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</si>
  <si>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</si>
  <si>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</si>
  <si>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</si>
  <si>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</si>
  <si>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</si>
  <si>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</si>
  <si>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</si>
  <si>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</si>
  <si>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</si>
  <si>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</si>
  <si>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</si>
  <si>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</si>
  <si>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</si>
  <si>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</si>
  <si>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</si>
  <si>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</si>
  <si>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</si>
  <si>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</si>
  <si>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</si>
  <si>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</si>
  <si>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</si>
  <si>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</si>
  <si>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</si>
  <si>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</si>
  <si>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</si>
  <si>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</si>
  <si>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</si>
  <si>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</si>
  <si>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</si>
  <si>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</si>
  <si>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</si>
  <si>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</si>
  <si>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</si>
  <si>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</si>
  <si>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</si>
  <si>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</si>
  <si>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</si>
  <si>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</si>
  <si>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</si>
  <si>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</si>
  <si>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</si>
  <si>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</si>
  <si>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</si>
  <si>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</si>
  <si>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</si>
  <si>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</si>
  <si>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</si>
  <si>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</si>
  <si>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</si>
  <si>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</si>
  <si>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</si>
  <si>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</si>
  <si>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</si>
  <si>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</si>
  <si>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</si>
  <si>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</si>
  <si>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</si>
  <si>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</si>
  <si>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</si>
  <si>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</si>
  <si>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</si>
  <si>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</si>
  <si>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</si>
  <si>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</si>
  <si>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</si>
  <si>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</si>
  <si>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</si>
  <si>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</si>
  <si>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</si>
  <si>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</si>
  <si>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</si>
  <si>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</si>
  <si>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</si>
  <si>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</si>
  <si>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</si>
  <si>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</si>
  <si>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</si>
  <si>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</si>
  <si>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</si>
  <si>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</si>
  <si>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</si>
  <si>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</si>
  <si>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</si>
  <si>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</si>
  <si>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</si>
  <si>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</si>
  <si>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</si>
  <si>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</si>
  <si>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</si>
  <si>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</si>
  <si>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</si>
  <si>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</si>
  <si>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</si>
  <si>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</si>
  <si>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</si>
  <si>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</si>
  <si>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</si>
  <si>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</si>
  <si>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</si>
  <si>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</si>
  <si>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</si>
  <si>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</si>
  <si>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</si>
  <si>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</si>
  <si>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</si>
  <si>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</si>
  <si>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</si>
  <si>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</si>
  <si>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</si>
  <si>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</si>
  <si>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</si>
  <si>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</si>
  <si>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</si>
  <si>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</si>
  <si>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</si>
  <si>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</si>
  <si>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</si>
  <si>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</si>
  <si>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</si>
  <si>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</si>
  <si>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</si>
  <si>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</si>
  <si>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</si>
  <si>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</si>
  <si>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</si>
  <si>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</si>
  <si>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</si>
  <si>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</si>
  <si>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</si>
  <si>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</si>
  <si>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</si>
  <si>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</si>
  <si>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</si>
  <si>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</si>
  <si>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</si>
  <si>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</si>
  <si>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</si>
  <si>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</si>
  <si>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</si>
  <si>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</si>
  <si>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</si>
  <si>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</si>
  <si>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</si>
  <si>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</si>
  <si>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</si>
  <si>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</si>
  <si>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</si>
  <si>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</si>
  <si>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</si>
  <si>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</si>
  <si>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</si>
  <si>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</si>
  <si>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</si>
  <si>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</si>
  <si>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</si>
  <si>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</si>
  <si>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</si>
  <si>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</si>
  <si>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</si>
  <si>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</si>
  <si>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</si>
  <si>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</si>
  <si>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</si>
  <si>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</si>
  <si>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</si>
  <si>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</si>
  <si>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</si>
  <si>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</si>
  <si>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</si>
  <si>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</si>
  <si>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</si>
  <si>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</si>
  <si>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</si>
  <si>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</si>
  <si>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</si>
  <si>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</si>
  <si>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</si>
  <si>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</si>
  <si>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</si>
  <si>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</si>
  <si>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</si>
  <si>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</si>
  <si>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</si>
  <si>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</si>
  <si>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</si>
  <si>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</si>
  <si>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</si>
  <si>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</si>
  <si>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</si>
  <si>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</si>
  <si>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</si>
  <si>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</si>
  <si>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</si>
  <si>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</si>
  <si>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</si>
  <si>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</si>
  <si>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</si>
  <si>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</si>
  <si>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</si>
  <si>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</si>
  <si>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</si>
  <si>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</si>
  <si>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</si>
  <si>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</si>
  <si>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</si>
  <si>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</si>
  <si>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</si>
  <si>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</si>
  <si>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</si>
  <si>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</si>
  <si>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</si>
  <si>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</si>
  <si>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</si>
  <si>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</si>
  <si>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</si>
  <si>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</si>
  <si>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</si>
  <si>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</si>
  <si>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</si>
  <si>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</si>
  <si>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</si>
  <si>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</si>
  <si>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</si>
  <si>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</si>
  <si>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</si>
  <si>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</si>
  <si>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</si>
  <si>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</si>
  <si>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</si>
  <si>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</si>
  <si>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</si>
  <si>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</si>
  <si>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</si>
  <si>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</si>
  <si>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</si>
  <si>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</si>
  <si>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</si>
  <si>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</si>
  <si>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</si>
  <si>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</si>
  <si>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</si>
  <si>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</si>
  <si>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</si>
  <si>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</si>
  <si>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</si>
  <si>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</si>
  <si>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</si>
  <si>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</si>
  <si>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</si>
  <si>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</si>
  <si>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</si>
  <si>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</si>
  <si>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</si>
  <si>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</si>
  <si>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</si>
  <si>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</si>
  <si>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</si>
  <si>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</si>
  <si>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</si>
  <si>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</si>
  <si>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</si>
  <si>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</si>
  <si>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</si>
  <si>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</si>
  <si>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</si>
  <si>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</si>
  <si>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</si>
  <si>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</si>
  <si>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</si>
  <si>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</si>
  <si>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</si>
  <si>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</si>
  <si>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</si>
  <si>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</si>
  <si>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</si>
  <si>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</si>
  <si>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</si>
  <si>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</si>
  <si>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</si>
  <si>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</si>
  <si>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</si>
  <si>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</si>
  <si>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</si>
  <si>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</si>
  <si>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</si>
  <si>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</si>
  <si>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</si>
  <si>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</si>
  <si>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</si>
  <si>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</si>
  <si>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</si>
  <si>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</si>
  <si>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</si>
  <si>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</si>
  <si>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</si>
  <si>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</si>
  <si>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</si>
  <si>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</si>
  <si>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</si>
  <si>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</si>
  <si>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</si>
  <si>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</si>
  <si>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</si>
  <si>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</si>
  <si>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</si>
  <si>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</si>
  <si>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</si>
  <si>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</si>
  <si>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</si>
  <si>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</si>
  <si>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</si>
  <si>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</si>
  <si>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</si>
  <si>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</si>
  <si>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</si>
  <si>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</si>
  <si>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</si>
  <si>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</si>
  <si>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</si>
  <si>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</si>
  <si>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</si>
  <si>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</si>
  <si>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</si>
  <si>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</si>
  <si>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</si>
  <si>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</si>
  <si>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</si>
  <si>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</si>
  <si>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</si>
  <si>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</si>
  <si>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</si>
  <si>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</si>
  <si>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</si>
  <si>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</si>
  <si>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</si>
  <si>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</si>
  <si>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</si>
  <si>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</si>
  <si>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</si>
  <si>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</si>
  <si>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</si>
  <si>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</si>
  <si>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</si>
  <si>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</si>
  <si>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</si>
  <si>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</si>
  <si>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</si>
  <si>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</si>
  <si>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</si>
  <si>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</si>
  <si>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</si>
  <si>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</si>
  <si>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</si>
  <si>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</si>
  <si>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</si>
  <si>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</si>
  <si>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</si>
  <si>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</si>
  <si>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</si>
  <si>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</si>
  <si>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</si>
  <si>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</si>
  <si>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</si>
  <si>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</si>
  <si>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</si>
  <si>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</si>
  <si>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</si>
  <si>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</si>
  <si>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</si>
  <si>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</si>
  <si>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</si>
  <si>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</si>
  <si>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</si>
  <si>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</si>
  <si>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</si>
  <si>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</si>
  <si>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</si>
  <si>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</si>
  <si>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</si>
  <si>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</si>
  <si>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</si>
  <si>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</si>
  <si>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</si>
  <si>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</si>
  <si>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</si>
  <si>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</si>
  <si>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</si>
  <si>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</si>
  <si>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</si>
  <si>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</si>
  <si>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</si>
  <si>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</si>
  <si>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</si>
  <si>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</si>
  <si>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</si>
  <si>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</si>
  <si>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</si>
  <si>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</si>
  <si>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</si>
  <si>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</si>
  <si>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</si>
  <si>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</si>
  <si>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</si>
  <si>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</si>
  <si>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</si>
  <si>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</si>
  <si>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</si>
  <si>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</si>
  <si>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</si>
  <si>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</si>
  <si>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</si>
  <si>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</si>
  <si>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</si>
  <si>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</si>
  <si>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</si>
  <si>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</si>
  <si>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</si>
  <si>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</si>
  <si>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</si>
  <si>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</si>
  <si>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</si>
  <si>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</si>
  <si>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</si>
  <si>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</si>
  <si>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</si>
  <si>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</si>
  <si>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</si>
  <si>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</si>
  <si>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</si>
  <si>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</si>
  <si>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</si>
  <si>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</si>
  <si>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</si>
  <si>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</si>
  <si>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</si>
  <si>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</si>
  <si>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</si>
  <si>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</si>
  <si>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</si>
  <si>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</si>
  <si>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</si>
  <si>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</si>
  <si>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</si>
  <si>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</si>
  <si>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</si>
  <si>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</si>
  <si>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</si>
  <si>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</si>
  <si>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</si>
  <si>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</si>
  <si>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</si>
  <si>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</si>
  <si>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</si>
  <si>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</si>
  <si>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</si>
  <si>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</si>
  <si>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</si>
  <si>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</si>
  <si>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</si>
  <si>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</si>
  <si>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</si>
  <si>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</si>
  <si>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</si>
  <si>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</si>
  <si>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</si>
  <si>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</si>
  <si>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</si>
  <si>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</si>
  <si>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</si>
  <si>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</si>
  <si>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</si>
  <si>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</si>
  <si>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</si>
  <si>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</si>
  <si>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</si>
  <si>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</si>
  <si>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</si>
  <si>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</si>
  <si>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</si>
  <si>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</si>
  <si>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</si>
  <si>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</si>
  <si>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</si>
  <si>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</si>
  <si>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</si>
  <si>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</si>
  <si>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</si>
  <si>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</si>
  <si>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</si>
  <si>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</si>
  <si>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</si>
  <si>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</si>
  <si>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</si>
  <si>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</si>
  <si>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</si>
  <si>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</si>
  <si>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</si>
  <si>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</si>
  <si>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</si>
  <si>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</si>
  <si>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</si>
  <si>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</si>
  <si>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</si>
  <si>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</si>
  <si>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</si>
  <si>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</si>
  <si>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</si>
  <si>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</si>
  <si>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</si>
  <si>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</si>
  <si>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</si>
  <si>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</si>
  <si>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</si>
  <si>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</si>
  <si>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</si>
  <si>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</si>
  <si>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</si>
  <si>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</si>
  <si>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</si>
  <si>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</si>
  <si>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</si>
  <si>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</si>
  <si>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</si>
  <si>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</si>
  <si>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</si>
  <si>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</si>
  <si>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</si>
  <si>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</si>
  <si>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</si>
  <si>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</si>
  <si>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</si>
  <si>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</si>
  <si>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</si>
  <si>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</si>
  <si>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</si>
  <si>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</si>
  <si>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</si>
  <si>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</si>
  <si>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</si>
  <si>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</si>
  <si>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</si>
  <si>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</si>
  <si>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</si>
  <si>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</si>
  <si>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</si>
  <si>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</si>
  <si>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</si>
  <si>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</si>
  <si>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</si>
  <si>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</si>
  <si>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</si>
  <si>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</si>
  <si>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</si>
  <si>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</si>
  <si>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</si>
  <si>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</si>
  <si>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</si>
  <si>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</si>
  <si>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</si>
  <si>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</si>
  <si>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</si>
  <si>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</si>
  <si>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</si>
  <si>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</si>
  <si>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</si>
  <si>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</si>
  <si>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</si>
  <si>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</si>
  <si>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</si>
  <si>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</si>
  <si>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</si>
  <si>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</si>
  <si>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</si>
  <si>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</si>
  <si>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</si>
  <si>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</si>
  <si>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</si>
  <si>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</si>
  <si>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</si>
  <si>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</si>
  <si>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</si>
  <si>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</si>
  <si>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</si>
  <si>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</si>
  <si>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</si>
  <si>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</si>
  <si>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</si>
  <si>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</si>
  <si>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</si>
  <si>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</si>
  <si>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</si>
  <si>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</si>
  <si>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</si>
  <si>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</si>
  <si>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</si>
  <si>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</si>
  <si>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</si>
  <si>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</si>
  <si>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</si>
  <si>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</si>
  <si>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</si>
  <si>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</si>
  <si>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</si>
  <si>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</si>
  <si>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</si>
  <si>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</si>
  <si>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</si>
  <si>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</si>
  <si>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</si>
  <si>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</si>
  <si>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</si>
  <si>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</si>
  <si>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</si>
  <si>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</si>
  <si>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</si>
  <si>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</si>
  <si>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</si>
  <si>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</si>
  <si>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</si>
  <si>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</si>
  <si>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</si>
  <si>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</si>
  <si>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</si>
  <si>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</si>
  <si>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</si>
  <si>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</si>
  <si>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</si>
  <si>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</si>
  <si>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</si>
  <si>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</si>
  <si>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</si>
  <si>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</si>
  <si>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</si>
  <si>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</si>
  <si>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</si>
  <si>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</si>
  <si>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</si>
  <si>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</si>
  <si>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</si>
  <si>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</si>
  <si>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</si>
  <si>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</si>
  <si>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</si>
  <si>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</si>
  <si>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</si>
  <si>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</si>
  <si>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</si>
  <si>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</si>
  <si>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</si>
  <si>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</si>
  <si>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</si>
  <si>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</si>
  <si>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</si>
  <si>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</si>
  <si>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</si>
  <si>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</si>
  <si>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</si>
  <si>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</si>
  <si>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</si>
  <si>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</si>
  <si>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</si>
  <si>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</si>
  <si>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</si>
  <si>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</si>
  <si>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</si>
  <si>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</si>
  <si>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</si>
  <si>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</si>
  <si>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</si>
  <si>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</si>
  <si>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</si>
  <si>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</si>
  <si>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</si>
  <si>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</si>
  <si>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</si>
  <si>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</si>
  <si>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</si>
  <si>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</si>
  <si>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</si>
  <si>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</si>
  <si>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</si>
  <si>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</si>
  <si>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</si>
  <si>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</si>
  <si>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</si>
  <si>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</si>
  <si>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</si>
  <si>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</si>
  <si>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</si>
  <si>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</si>
  <si>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</si>
  <si>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</si>
  <si>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</si>
  <si>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</si>
  <si>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</si>
  <si>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</si>
  <si>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</si>
  <si>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</si>
  <si>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</si>
  <si>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</si>
  <si>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</si>
  <si>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</si>
  <si>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</si>
  <si>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</si>
  <si>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</si>
  <si>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</si>
  <si>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</si>
  <si>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</si>
  <si>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</si>
  <si>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</si>
  <si>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</si>
  <si>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</si>
  <si>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</si>
  <si>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</si>
  <si>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</si>
  <si>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</si>
  <si>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</si>
  <si>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</si>
  <si>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</si>
  <si>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</si>
  <si>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</si>
  <si>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</si>
  <si>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</si>
  <si>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</si>
  <si>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</si>
  <si>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</si>
  <si>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</si>
  <si>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</si>
  <si>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</si>
  <si>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</si>
  <si>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</si>
  <si>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</si>
  <si>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</si>
  <si>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</si>
  <si>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</si>
  <si>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</si>
  <si>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</si>
  <si>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</si>
  <si>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</si>
  <si>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</si>
  <si>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</si>
  <si>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</si>
  <si>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</si>
  <si>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</si>
  <si>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</si>
  <si>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</si>
  <si>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</si>
  <si>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</si>
  <si>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</si>
  <si>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</si>
  <si>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</si>
  <si>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</si>
  <si>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</si>
  <si>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</si>
  <si>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</si>
  <si>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</si>
  <si>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</si>
  <si>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</si>
  <si>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</si>
  <si>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</si>
  <si>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</si>
  <si>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</si>
  <si>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</si>
  <si>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</si>
  <si>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</si>
  <si>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</si>
  <si>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</si>
  <si>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</si>
  <si>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</si>
  <si>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</si>
  <si>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</si>
  <si>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</si>
  <si>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</si>
  <si>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</si>
  <si>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</si>
  <si>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</si>
  <si>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</si>
  <si>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</si>
  <si>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</si>
  <si>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</si>
  <si>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</si>
  <si>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</si>
  <si>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</si>
  <si>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</si>
  <si>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</si>
  <si>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</si>
  <si>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</si>
  <si>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</si>
  <si>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</si>
  <si>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</si>
  <si>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</si>
  <si>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</si>
  <si>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</si>
  <si>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</si>
  <si>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</si>
  <si>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</si>
  <si>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</si>
  <si>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</si>
  <si>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</si>
  <si>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</si>
  <si>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</si>
  <si>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</si>
  <si>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</si>
  <si>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</si>
  <si>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</si>
  <si>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</si>
  <si>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</si>
  <si>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</si>
  <si>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</si>
  <si>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</si>
  <si>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</si>
  <si>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</si>
  <si>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</si>
  <si>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</si>
  <si>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</si>
  <si>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</si>
  <si>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</si>
  <si>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</si>
  <si>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</si>
  <si>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</si>
  <si>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</si>
  <si>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</si>
  <si>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</si>
  <si>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</si>
  <si>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</si>
  <si>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</si>
  <si>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</si>
  <si>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</si>
  <si>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</si>
  <si>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</si>
  <si>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</si>
  <si>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</si>
  <si>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</si>
  <si>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</si>
  <si>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</si>
  <si>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</si>
  <si>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</si>
  <si>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</si>
  <si>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</si>
  <si>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</si>
  <si>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</si>
  <si>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</si>
  <si>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</si>
  <si>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</si>
  <si>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</si>
  <si>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</si>
  <si>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</si>
  <si>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</si>
  <si>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</si>
  <si>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</si>
  <si>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</si>
  <si>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</si>
  <si>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</si>
  <si>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</si>
  <si>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</si>
  <si>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</si>
  <si>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</si>
  <si>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</si>
  <si>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</si>
  <si>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</si>
  <si>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</si>
  <si>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</si>
  <si>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</si>
  <si>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</si>
  <si>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</si>
  <si>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</si>
  <si>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</si>
  <si>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</si>
  <si>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</si>
  <si>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</si>
  <si>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</si>
  <si>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</si>
  <si>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</si>
  <si>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</si>
  <si>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</si>
  <si>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</si>
  <si>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</si>
  <si>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</si>
  <si>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</si>
  <si>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</si>
  <si>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</si>
  <si>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</si>
  <si>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</si>
  <si>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</si>
  <si>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</si>
  <si>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</si>
  <si>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</si>
  <si>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</si>
  <si>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</si>
  <si>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</si>
  <si>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</si>
  <si>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</si>
  <si>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</si>
  <si>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</si>
  <si>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</si>
  <si>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</si>
  <si>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</si>
  <si>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</si>
  <si>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</si>
  <si>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</si>
  <si>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</si>
  <si>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</si>
  <si>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</si>
  <si>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</si>
  <si>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</si>
  <si>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</si>
  <si>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</si>
  <si>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</si>
  <si>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</si>
  <si>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</si>
  <si>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</si>
  <si>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</si>
  <si>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</si>
  <si>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</si>
  <si>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</si>
  <si>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</si>
  <si>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</si>
  <si>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</si>
  <si>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</si>
  <si>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</si>
  <si>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</si>
  <si>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</si>
  <si>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</si>
  <si>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</si>
  <si>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</si>
  <si>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</si>
  <si>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</si>
  <si>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</si>
  <si>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</si>
  <si>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</si>
  <si>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</si>
  <si>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</si>
  <si>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</si>
  <si>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</si>
  <si>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</si>
  <si>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</si>
  <si>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</si>
  <si>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</si>
  <si>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</si>
  <si>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</si>
  <si>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</si>
  <si>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</si>
  <si>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</si>
  <si>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</si>
  <si>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</si>
  <si>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</si>
  <si>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</si>
  <si>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</si>
  <si>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</si>
  <si>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</si>
  <si>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</si>
  <si>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</si>
  <si>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</si>
  <si>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</si>
  <si>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</si>
  <si>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</si>
  <si>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</si>
  <si>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</si>
  <si>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</si>
  <si>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</si>
  <si>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</si>
  <si>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</si>
  <si>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</si>
  <si>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</si>
  <si>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</si>
  <si>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</si>
  <si>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</si>
  <si>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</si>
  <si>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</si>
  <si>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</si>
  <si>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</si>
  <si>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</si>
  <si>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</si>
  <si>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</si>
  <si>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</si>
  <si>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</si>
  <si>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</si>
  <si>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</si>
  <si>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</si>
  <si>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</si>
  <si>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</si>
  <si>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</si>
  <si>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</si>
  <si>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</si>
  <si>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</si>
  <si>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</si>
  <si>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</si>
  <si>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</si>
  <si>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</si>
  <si>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</si>
  <si>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</si>
  <si>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</si>
  <si>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</si>
  <si>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</si>
  <si>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</si>
  <si>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</si>
  <si>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</si>
  <si>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</si>
  <si>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</si>
  <si>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</si>
  <si>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</si>
  <si>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</si>
  <si>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</si>
  <si>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</si>
  <si>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</si>
  <si>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</si>
  <si>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</si>
  <si>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</si>
  <si>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</si>
  <si>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</si>
  <si>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</si>
  <si>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</si>
  <si>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</si>
  <si>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</si>
  <si>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</si>
  <si>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</si>
  <si>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</si>
  <si>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</si>
  <si>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</si>
  <si>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</si>
  <si>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</si>
  <si>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</si>
  <si>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</si>
  <si>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</si>
  <si>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</si>
  <si>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</si>
  <si>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</si>
  <si>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</si>
  <si>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</si>
  <si>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</si>
  <si>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</si>
  <si>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</si>
  <si>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</si>
  <si>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</si>
  <si>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</si>
  <si>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</si>
  <si>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</si>
  <si>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</si>
  <si>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</si>
  <si>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</si>
  <si>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</si>
  <si>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</si>
  <si>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</si>
  <si>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</si>
  <si>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</si>
  <si>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</si>
  <si>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</si>
  <si>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</si>
  <si>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</si>
  <si>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</si>
  <si>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</si>
  <si>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</si>
  <si>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</si>
  <si>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</si>
  <si>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</si>
  <si>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</si>
  <si>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</si>
  <si>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</si>
  <si>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</si>
  <si>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</si>
  <si>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</si>
  <si>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</si>
  <si>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</si>
  <si>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</si>
  <si>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</si>
  <si>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</si>
  <si>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</si>
  <si>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</si>
  <si>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</si>
  <si>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</si>
  <si>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</si>
  <si>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</si>
  <si>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</si>
  <si>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</si>
  <si>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</si>
  <si>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</si>
  <si>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</si>
  <si>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</si>
  <si>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</si>
  <si>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</si>
  <si>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</si>
  <si>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</si>
  <si>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</si>
  <si>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</si>
  <si>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</si>
  <si>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</si>
  <si>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</si>
  <si>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</si>
  <si>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</si>
  <si>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</si>
  <si>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</si>
  <si>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</si>
  <si>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</si>
  <si>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</si>
  <si>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</si>
  <si>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</si>
  <si>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</si>
  <si>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</si>
  <si>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</si>
  <si>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</si>
  <si>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</si>
  <si>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</si>
  <si>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</si>
  <si>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</si>
  <si>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</si>
  <si>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</si>
  <si>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</si>
  <si>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</si>
  <si>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</si>
  <si>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</si>
  <si>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</si>
  <si>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</si>
  <si>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</si>
  <si>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</si>
  <si>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</si>
  <si>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</si>
  <si>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</si>
  <si>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</si>
  <si>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</si>
  <si>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</si>
  <si>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</si>
  <si>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</si>
  <si>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</si>
  <si>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</si>
  <si>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</si>
  <si>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</si>
  <si>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</si>
  <si>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</si>
  <si>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</si>
  <si>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</si>
  <si>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</si>
  <si>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</si>
  <si>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</si>
  <si>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</si>
  <si>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</si>
  <si>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</si>
  <si>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</si>
  <si>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</si>
  <si>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</si>
  <si>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</si>
  <si>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</si>
  <si>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</si>
  <si>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</si>
  <si>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</si>
  <si>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</si>
  <si>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</si>
  <si>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</si>
  <si>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</si>
  <si>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</si>
  <si>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</si>
  <si>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</si>
  <si>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</si>
  <si>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</si>
  <si>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</si>
  <si>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</si>
  <si>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</si>
  <si>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</si>
  <si>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</si>
  <si>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</si>
  <si>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</si>
  <si>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</si>
  <si>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</si>
  <si>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</si>
  <si>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</si>
  <si>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</si>
  <si>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</si>
  <si>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</si>
  <si>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</si>
  <si>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</si>
  <si>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</si>
  <si>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</si>
  <si>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</si>
  <si>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</si>
  <si>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</si>
  <si>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</si>
  <si>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</si>
  <si>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</si>
  <si>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</si>
  <si>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</si>
  <si>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</si>
  <si>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</si>
  <si>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</si>
  <si>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</si>
  <si>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</si>
  <si>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</si>
  <si>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</si>
  <si>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</si>
  <si>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</si>
  <si>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</si>
  <si>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</si>
  <si>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</si>
  <si>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</si>
  <si>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</si>
  <si>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</si>
  <si>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</si>
  <si>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</si>
  <si>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</si>
  <si>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</si>
  <si>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</si>
  <si>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</si>
  <si>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</si>
  <si>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</si>
  <si>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</si>
  <si>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</si>
  <si>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</si>
  <si>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</si>
  <si>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</si>
  <si>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</si>
  <si>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</si>
  <si>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</si>
  <si>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</si>
  <si>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</si>
  <si>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</si>
  <si>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</si>
  <si>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</si>
  <si>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</si>
  <si>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</si>
  <si>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</si>
  <si>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</si>
  <si>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</si>
  <si>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</si>
  <si>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</si>
  <si>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</si>
  <si>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</si>
  <si>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</si>
  <si>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</si>
  <si>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</si>
  <si>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</si>
  <si>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</si>
  <si>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</si>
  <si>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</si>
  <si>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</si>
  <si>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</si>
  <si>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</si>
  <si>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</si>
  <si>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</si>
  <si>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</si>
  <si>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</si>
  <si>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</si>
  <si>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</si>
  <si>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</si>
  <si>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</si>
  <si>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</si>
  <si>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</si>
  <si>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</si>
  <si>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</si>
  <si>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</si>
  <si>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</si>
  <si>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</si>
  <si>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</si>
  <si>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</si>
  <si>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</si>
  <si>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</si>
  <si>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</si>
  <si>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</si>
  <si>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</si>
  <si>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</si>
  <si>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</si>
  <si>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</si>
  <si>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</si>
  <si>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</si>
  <si>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</si>
  <si>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</si>
  <si>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</si>
  <si>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</si>
  <si>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</si>
  <si>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</si>
  <si>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</si>
  <si>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</si>
  <si>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</si>
  <si>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</si>
  <si>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</si>
  <si>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</si>
  <si>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</si>
  <si>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</si>
  <si>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</si>
  <si>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</si>
  <si>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</si>
  <si>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</si>
  <si>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</si>
  <si>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</si>
  <si>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</si>
  <si>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</si>
  <si>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</si>
  <si>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</si>
  <si>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</si>
  <si>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</si>
  <si>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</si>
  <si>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</si>
  <si>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</si>
  <si>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</si>
  <si>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</si>
  <si>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</si>
  <si>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</si>
  <si>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</si>
  <si>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</si>
  <si>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</si>
  <si>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</si>
  <si>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</si>
  <si>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</si>
  <si>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</si>
  <si>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</si>
  <si>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</si>
  <si>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</si>
  <si>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</si>
  <si>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</si>
  <si>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</si>
  <si>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</si>
  <si>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</si>
  <si>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</si>
  <si>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</si>
  <si>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</si>
  <si>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</si>
  <si>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</si>
  <si>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</si>
  <si>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</si>
  <si>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</si>
  <si>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</si>
  <si>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</si>
  <si>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</si>
  <si>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</si>
  <si>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</si>
  <si>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</si>
  <si>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</si>
  <si>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</si>
  <si>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</si>
  <si>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</si>
  <si>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</si>
  <si>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</si>
  <si>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</si>
  <si>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</si>
  <si>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</si>
  <si>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</si>
  <si>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</si>
  <si>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</si>
  <si>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</si>
  <si>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</si>
  <si>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</si>
  <si>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</si>
  <si>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</si>
  <si>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</si>
  <si>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</si>
  <si>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</si>
  <si>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</si>
  <si>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</si>
  <si>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</si>
  <si>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</si>
  <si>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</si>
  <si>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</si>
  <si>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</si>
  <si>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</si>
  <si>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</si>
  <si>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</si>
  <si>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</si>
  <si>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</si>
  <si>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</si>
  <si>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</si>
  <si>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</si>
  <si>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</si>
  <si>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</si>
  <si>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</si>
  <si>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</si>
  <si>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</si>
  <si>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</si>
  <si>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</si>
  <si>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</si>
  <si>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</si>
  <si>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</si>
  <si>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</si>
  <si>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</si>
  <si>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</si>
  <si>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</si>
  <si>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</si>
  <si>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</si>
  <si>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</si>
  <si>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</si>
  <si>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</si>
  <si>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</si>
  <si>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</si>
  <si>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</si>
  <si>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</si>
  <si>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</si>
  <si>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</si>
  <si>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</si>
  <si>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</si>
  <si>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</si>
  <si>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</si>
  <si>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</si>
  <si>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</si>
  <si>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</si>
  <si>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</si>
  <si>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</si>
  <si>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</si>
  <si>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</si>
  <si>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</si>
  <si>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</si>
  <si>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</si>
  <si>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</si>
  <si>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</si>
  <si>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</si>
  <si>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</si>
  <si>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</si>
  <si>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</si>
  <si>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</si>
  <si>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</si>
  <si>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</si>
  <si>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</si>
  <si>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</si>
  <si>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</si>
  <si>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</si>
  <si>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</si>
  <si>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</si>
  <si>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</si>
  <si>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</si>
  <si>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</si>
  <si>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</si>
  <si>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</si>
  <si>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</si>
  <si>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</si>
  <si>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</si>
  <si>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</si>
  <si>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</si>
  <si>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</si>
  <si>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</si>
  <si>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</si>
  <si>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</si>
  <si>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</si>
  <si>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</si>
  <si>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</si>
  <si>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</si>
  <si>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</si>
  <si>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</si>
  <si>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</si>
  <si>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</si>
  <si>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</si>
  <si>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</si>
  <si>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</si>
  <si>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</si>
  <si>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</si>
  <si>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</si>
  <si>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</si>
  <si>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</si>
  <si>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</si>
  <si>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</si>
  <si>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</si>
  <si>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</si>
  <si>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</si>
  <si>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</si>
  <si>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</si>
  <si>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</si>
  <si>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</si>
  <si>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</si>
  <si>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</si>
  <si>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</si>
  <si>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</si>
  <si>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</si>
  <si>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</si>
  <si>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</si>
  <si>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</si>
  <si>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</si>
  <si>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</si>
  <si>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</si>
  <si>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</si>
  <si>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</si>
  <si>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</si>
  <si>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</si>
  <si>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</si>
  <si>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</si>
  <si>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</si>
  <si>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</si>
  <si>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</si>
  <si>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</si>
  <si>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</si>
  <si>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</si>
  <si>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</si>
  <si>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</si>
  <si>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</si>
  <si>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</si>
  <si>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</si>
  <si>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</si>
  <si>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</si>
  <si>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</si>
  <si>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</si>
  <si>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</si>
  <si>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</si>
  <si>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</si>
  <si>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</si>
  <si>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</si>
  <si>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</si>
  <si>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</si>
  <si>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</si>
  <si>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</si>
  <si>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</si>
  <si>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</si>
  <si>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</si>
  <si>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</si>
  <si>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</si>
  <si>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</si>
  <si>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</si>
  <si>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</si>
  <si>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</si>
  <si>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</si>
  <si>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</si>
  <si>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</si>
  <si>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</si>
  <si>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</si>
  <si>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</si>
  <si>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</si>
  <si>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</si>
  <si>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</si>
  <si>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</si>
  <si>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</si>
  <si>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</si>
  <si>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</si>
  <si>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</si>
  <si>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</si>
  <si>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</si>
  <si>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</si>
  <si>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</si>
  <si>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</si>
  <si>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</si>
  <si>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</si>
  <si>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</si>
  <si>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</si>
  <si>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</si>
  <si>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</si>
  <si>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</si>
  <si>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</si>
  <si>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</si>
  <si>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</si>
  <si>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</si>
  <si>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</si>
  <si>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</si>
  <si>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</si>
  <si>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</si>
  <si>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</si>
  <si>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</si>
  <si>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</si>
  <si>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</si>
  <si>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</si>
  <si>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</si>
  <si>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</si>
  <si>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</si>
  <si>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</si>
  <si>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</si>
  <si>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</si>
  <si>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</si>
  <si>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</si>
  <si>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</si>
  <si>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</si>
  <si>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</si>
  <si>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</si>
  <si>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</si>
  <si>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</si>
  <si>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</si>
  <si>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</si>
  <si>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</si>
  <si>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</si>
  <si>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</si>
  <si>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</si>
  <si>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</si>
  <si>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</si>
  <si>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</si>
  <si>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</si>
  <si>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</si>
  <si>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</si>
  <si>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</si>
  <si>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</si>
  <si>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</si>
  <si>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</si>
  <si>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</si>
  <si>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</si>
  <si>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</si>
  <si>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</si>
  <si>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</si>
  <si>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</si>
  <si>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</si>
  <si>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</si>
  <si>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</si>
  <si>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</si>
  <si>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</si>
  <si>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</si>
  <si>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</si>
  <si>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</si>
  <si>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</si>
  <si>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</si>
  <si>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</si>
  <si>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</si>
  <si>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</si>
  <si>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</si>
  <si>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</si>
  <si>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</si>
  <si>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</si>
  <si>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</si>
  <si>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</si>
  <si>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</si>
  <si>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</si>
  <si>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</si>
  <si>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</si>
  <si>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</si>
  <si>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</si>
  <si>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</si>
  <si>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</si>
  <si>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</si>
  <si>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</si>
  <si>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</si>
  <si>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</si>
  <si>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</si>
  <si>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</si>
  <si>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</si>
  <si>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</si>
  <si>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</si>
  <si>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</si>
  <si>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</si>
  <si>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</si>
  <si>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</si>
  <si>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</si>
  <si>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</si>
  <si>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</si>
  <si>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</si>
  <si>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</si>
  <si>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</si>
  <si>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</si>
  <si>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</si>
  <si>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</si>
  <si>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</si>
  <si>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</si>
  <si>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</si>
  <si>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</si>
  <si>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</si>
  <si>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</si>
  <si>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</si>
  <si>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</si>
  <si>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</si>
  <si>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</si>
  <si>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</si>
  <si>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</si>
  <si>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</si>
  <si>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</si>
  <si>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</si>
  <si>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</si>
  <si>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</si>
  <si>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</si>
  <si>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</si>
  <si>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</si>
  <si>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</si>
  <si>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</si>
  <si>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</si>
  <si>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</si>
  <si>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</si>
  <si>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</si>
  <si>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</si>
  <si>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</si>
  <si>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</si>
  <si>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</si>
  <si>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</si>
  <si>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</si>
  <si>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</si>
  <si>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</si>
  <si>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</si>
  <si>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</si>
  <si>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</si>
  <si>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</si>
  <si>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</si>
  <si>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</si>
  <si>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</si>
  <si>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</si>
  <si>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</si>
  <si>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</si>
  <si>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</si>
  <si>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</si>
  <si>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</si>
  <si>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</si>
  <si>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</si>
  <si>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</si>
  <si>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</si>
  <si>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</si>
  <si>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</si>
  <si>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</si>
  <si>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</si>
  <si>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</si>
  <si>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</si>
  <si>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</si>
  <si>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</si>
  <si>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</si>
  <si>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</si>
  <si>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</si>
  <si>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</si>
  <si>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</si>
  <si>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</si>
  <si>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</si>
  <si>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</si>
  <si>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</si>
  <si>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</si>
  <si>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</si>
  <si>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</si>
  <si>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</si>
  <si>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</si>
  <si>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</si>
  <si>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</si>
  <si>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</si>
  <si>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</si>
  <si>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</si>
  <si>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</si>
  <si>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</si>
  <si>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</si>
  <si>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</si>
  <si>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</si>
  <si>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</si>
  <si>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</si>
  <si>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</si>
  <si>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</si>
  <si>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</si>
  <si>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</si>
  <si>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</si>
  <si>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</si>
  <si>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</si>
  <si>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</si>
  <si>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</si>
  <si>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</si>
  <si>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</si>
  <si>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</si>
  <si>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</si>
  <si>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</si>
  <si>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</si>
  <si>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</si>
  <si>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</si>
  <si>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</si>
  <si>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</si>
  <si>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</si>
  <si>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</si>
  <si>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</si>
  <si>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</si>
  <si>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</si>
  <si>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</si>
  <si>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</si>
  <si>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</si>
  <si>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</si>
  <si>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</si>
  <si>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</si>
  <si>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</si>
  <si>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</si>
  <si>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</si>
  <si>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</si>
  <si>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</si>
  <si>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</si>
  <si>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</si>
  <si>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</si>
  <si>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</si>
  <si>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</si>
  <si>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</si>
  <si>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</si>
  <si>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</si>
  <si>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</si>
  <si>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</si>
  <si>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</si>
  <si>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</si>
  <si>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</si>
  <si>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</si>
  <si>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</si>
  <si>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</si>
  <si>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</si>
  <si>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</si>
  <si>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</si>
  <si>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</si>
  <si>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</si>
  <si>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</si>
  <si>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</si>
  <si>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</si>
  <si>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</si>
  <si>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</si>
  <si>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</si>
  <si>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</si>
  <si>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</si>
  <si>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</si>
  <si>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</si>
  <si>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</si>
  <si>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</si>
  <si>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</si>
  <si>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</si>
  <si>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</si>
  <si>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</si>
  <si>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</si>
  <si>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</si>
  <si>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</si>
  <si>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</si>
  <si>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</si>
  <si>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</si>
  <si>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</si>
  <si>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</si>
  <si>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</si>
  <si>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</si>
  <si>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</si>
  <si>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</si>
  <si>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</si>
  <si>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</si>
  <si>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</si>
  <si>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</si>
  <si>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</si>
  <si>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</si>
  <si>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</si>
  <si>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</si>
  <si>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</si>
  <si>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</si>
  <si>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</si>
  <si>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</si>
  <si>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</si>
  <si>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</si>
  <si>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</si>
  <si>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</si>
  <si>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</si>
  <si>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</si>
  <si>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</si>
  <si>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</si>
  <si>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</si>
  <si>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</si>
  <si>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</si>
  <si>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</si>
  <si>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</si>
  <si>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</si>
  <si>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</si>
  <si>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</si>
  <si>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</si>
  <si>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</si>
  <si>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</si>
  <si>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</si>
  <si>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</si>
  <si>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</si>
  <si>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</si>
  <si>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</si>
  <si>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</si>
  <si>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</si>
  <si>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</si>
  <si>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</si>
  <si>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</si>
  <si>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</si>
  <si>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</si>
  <si>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</si>
  <si>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</si>
  <si>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</si>
  <si>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</si>
  <si>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</si>
  <si>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</si>
  <si>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</si>
  <si>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</si>
  <si>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</si>
  <si>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</si>
  <si>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</si>
  <si>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</si>
  <si>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</si>
  <si>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</si>
  <si>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</si>
  <si>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</si>
  <si>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</si>
  <si>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</si>
  <si>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</si>
  <si>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</si>
  <si>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</si>
  <si>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</si>
  <si>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</si>
  <si>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</si>
  <si>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</si>
  <si>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</si>
  <si>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</si>
  <si>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</si>
  <si>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</si>
  <si>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</si>
  <si>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</si>
  <si>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</si>
  <si>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</si>
  <si>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</si>
  <si>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</si>
  <si>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</si>
  <si>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</si>
  <si>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</si>
  <si>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</si>
  <si>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</si>
  <si>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</si>
  <si>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</si>
  <si>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</si>
  <si>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</si>
  <si>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</si>
  <si>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</si>
  <si>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</si>
  <si>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</si>
  <si>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</si>
  <si>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</si>
  <si>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</si>
  <si>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</si>
  <si>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</si>
  <si>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</si>
  <si>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</si>
  <si>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</si>
  <si>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</si>
  <si>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</si>
  <si>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</si>
  <si>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</si>
  <si>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</si>
  <si>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</si>
  <si>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</si>
  <si>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</si>
  <si>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</si>
  <si>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</si>
  <si>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</si>
  <si>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</si>
  <si>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</si>
  <si>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</si>
  <si>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</si>
  <si>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</si>
  <si>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</si>
  <si>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</si>
  <si>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</si>
  <si>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</si>
  <si>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</si>
  <si>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</si>
  <si>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</si>
  <si>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</si>
  <si>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</si>
  <si>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</si>
  <si>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</si>
  <si>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</si>
  <si>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</si>
  <si>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</si>
  <si>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</si>
  <si>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</si>
  <si>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</si>
  <si>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</si>
  <si>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</si>
  <si>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</si>
  <si>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</si>
  <si>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</si>
  <si>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</si>
  <si>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</si>
  <si>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</si>
  <si>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</si>
  <si>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</si>
  <si>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</si>
  <si>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</si>
  <si>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</si>
  <si>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</si>
  <si>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</si>
  <si>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</si>
  <si>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</si>
  <si>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</si>
  <si>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</si>
  <si>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</si>
  <si>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</si>
  <si>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</si>
  <si>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</si>
  <si>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</si>
  <si>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</si>
  <si>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</si>
  <si>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</si>
  <si>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</si>
  <si>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</si>
  <si>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</si>
  <si>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</si>
  <si>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</si>
  <si>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</si>
  <si>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</si>
  <si>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</si>
  <si>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</si>
  <si>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</si>
  <si>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</si>
  <si>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</si>
  <si>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</si>
  <si>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</si>
  <si>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</si>
  <si>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</si>
  <si>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</si>
  <si>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</si>
  <si>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</si>
  <si>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</si>
  <si>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</si>
  <si>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</si>
  <si>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</si>
  <si>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</si>
  <si>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</si>
  <si>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</si>
  <si>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</si>
  <si>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</si>
  <si>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</si>
  <si>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</si>
  <si>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</si>
  <si>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</si>
  <si>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</si>
  <si>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</si>
  <si>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</si>
  <si>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</si>
  <si>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</si>
  <si>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</si>
  <si>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</si>
  <si>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</si>
  <si>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</si>
  <si>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</si>
  <si>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</si>
  <si>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</si>
  <si>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</si>
  <si>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</si>
  <si>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</si>
  <si>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</si>
  <si>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</si>
  <si>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</si>
  <si>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</si>
  <si>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</si>
  <si>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</si>
  <si>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</si>
  <si>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</si>
  <si>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</si>
  <si>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</si>
  <si>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</si>
  <si>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</si>
  <si>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</si>
  <si>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</si>
  <si>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</si>
  <si>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</si>
  <si>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</si>
  <si>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</si>
  <si>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</si>
  <si>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</si>
  <si>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</si>
  <si>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</si>
  <si>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</si>
  <si>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</si>
  <si>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</si>
  <si>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</si>
  <si>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</si>
  <si>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</si>
  <si>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</si>
  <si>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</si>
  <si>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</si>
  <si>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</si>
  <si>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</si>
  <si>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</si>
  <si>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</si>
  <si>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</si>
  <si>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</si>
  <si>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</si>
  <si>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</si>
  <si>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</si>
  <si>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</si>
  <si>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</si>
  <si>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</si>
  <si>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</si>
  <si>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</si>
  <si>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</si>
  <si>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</si>
  <si>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</si>
  <si>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</si>
  <si>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</si>
  <si>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</si>
  <si>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</si>
  <si>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</si>
  <si>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</si>
  <si>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</si>
  <si>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</si>
  <si>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</si>
  <si>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</si>
  <si>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</si>
  <si>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</si>
  <si>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</si>
  <si>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</si>
  <si>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</si>
  <si>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</si>
  <si>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</si>
  <si>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</si>
  <si>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</si>
  <si>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</si>
  <si>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</si>
  <si>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</si>
  <si>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</si>
  <si>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</si>
  <si>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</si>
  <si>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</si>
  <si>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</si>
  <si>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</si>
  <si>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</si>
  <si>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</si>
  <si>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</si>
  <si>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</si>
  <si>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</si>
  <si>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</si>
  <si>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</si>
  <si>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</si>
  <si>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</si>
  <si>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</si>
  <si>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</si>
  <si>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</si>
  <si>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</si>
  <si>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</si>
  <si>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</si>
  <si>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</si>
  <si>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</si>
  <si>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</si>
  <si>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</si>
  <si>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</si>
  <si>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</si>
  <si>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</si>
  <si>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</si>
  <si>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</si>
  <si>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</si>
  <si>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</si>
  <si>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</si>
  <si>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</si>
  <si>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</si>
  <si>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</si>
  <si>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</si>
  <si>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</si>
  <si>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</si>
  <si>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</si>
  <si>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</si>
  <si>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</si>
  <si>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</si>
  <si>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</si>
  <si>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</si>
  <si>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</si>
  <si>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</si>
  <si>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</si>
  <si>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</si>
  <si>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</si>
  <si>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</si>
  <si>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</si>
  <si>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</si>
  <si>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</si>
  <si>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</si>
  <si>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</si>
  <si>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</si>
  <si>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</si>
  <si>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</si>
  <si>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</si>
  <si>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</si>
  <si>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</si>
  <si>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</si>
  <si>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</si>
  <si>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</si>
  <si>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</si>
  <si>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</si>
  <si>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</si>
  <si>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</si>
  <si>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</si>
  <si>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</si>
  <si>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</si>
  <si>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</si>
  <si>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</si>
  <si>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</si>
  <si>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</si>
  <si>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</si>
  <si>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</si>
  <si>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</si>
  <si>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</si>
  <si>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</si>
  <si>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</si>
  <si>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</si>
  <si>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</si>
  <si>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</si>
  <si>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</si>
  <si>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</si>
  <si>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</si>
  <si>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</si>
  <si>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</si>
  <si>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</si>
  <si>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</si>
  <si>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</si>
  <si>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</si>
  <si>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</si>
  <si>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</si>
  <si>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</si>
  <si>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</si>
  <si>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</si>
  <si>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</si>
  <si>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</si>
  <si>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</si>
  <si>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</si>
  <si>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</si>
  <si>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</si>
  <si>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</si>
  <si>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</si>
  <si>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</si>
  <si>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</si>
  <si>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</si>
  <si>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</si>
  <si>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</si>
  <si>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</si>
  <si>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</si>
  <si>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</si>
  <si>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</si>
  <si>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</si>
  <si>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</si>
  <si>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</si>
  <si>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</si>
  <si>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</si>
  <si>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</si>
  <si>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</si>
  <si>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</si>
  <si>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</si>
  <si>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</si>
  <si>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</si>
  <si>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</si>
  <si>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</si>
  <si>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</si>
  <si>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</si>
  <si>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</si>
  <si>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</si>
  <si>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</si>
  <si>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</si>
  <si>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</si>
  <si>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</si>
  <si>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</si>
  <si>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</si>
  <si>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</si>
  <si>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</si>
  <si>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</si>
  <si>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</si>
  <si>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</si>
  <si>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</si>
  <si>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</si>
  <si>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</si>
  <si>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</si>
  <si>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</si>
  <si>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</si>
  <si>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</si>
  <si>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</si>
  <si>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</si>
  <si>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</si>
  <si>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</si>
  <si>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</si>
  <si>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</si>
  <si>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</si>
  <si>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</si>
  <si>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</si>
  <si>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</si>
  <si>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</si>
  <si>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</si>
  <si>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</si>
  <si>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</si>
  <si>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</si>
  <si>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</si>
  <si>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</si>
  <si>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</si>
  <si>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</si>
  <si>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</si>
  <si>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</si>
  <si>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</si>
  <si>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</si>
  <si>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</si>
  <si>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</si>
  <si>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</si>
  <si>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</si>
  <si>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</si>
  <si>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</si>
  <si>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</si>
  <si>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</si>
  <si>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</si>
  <si>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</si>
  <si>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</si>
  <si>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</si>
  <si>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</si>
  <si>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</si>
  <si>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</si>
  <si>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</si>
  <si>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</si>
  <si>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</si>
  <si>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</si>
  <si>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</si>
  <si>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</si>
  <si>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</si>
  <si>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</si>
  <si>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</si>
  <si>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</si>
  <si>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</si>
  <si>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</si>
  <si>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</si>
  <si>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</si>
  <si>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</si>
  <si>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</si>
  <si>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</si>
  <si>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</si>
  <si>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</si>
  <si>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</si>
  <si>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</si>
  <si>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</si>
  <si>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</si>
  <si>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</si>
  <si>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</si>
  <si>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</si>
  <si>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</si>
  <si>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</si>
  <si>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</si>
  <si>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</si>
  <si>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</si>
  <si>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</si>
  <si>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</si>
  <si>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</si>
  <si>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</si>
  <si>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</si>
  <si>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</si>
  <si>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</si>
  <si>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</si>
  <si>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</si>
  <si>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</si>
  <si>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</si>
  <si>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</si>
  <si>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</si>
  <si>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</si>
  <si>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</si>
  <si>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</si>
  <si>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</si>
  <si>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</si>
  <si>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</si>
  <si>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</si>
  <si>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</si>
  <si>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</si>
  <si>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</si>
  <si>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</si>
  <si>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</si>
  <si>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</si>
  <si>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</si>
  <si>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</si>
  <si>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</si>
  <si>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</si>
  <si>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</si>
  <si>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</si>
  <si>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</si>
  <si>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</si>
  <si>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</si>
  <si>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</si>
  <si>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</si>
  <si>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</si>
  <si>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</si>
  <si>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</si>
  <si>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</si>
  <si>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</si>
  <si>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</si>
  <si>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</si>
  <si>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</si>
  <si>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</si>
  <si>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</si>
  <si>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</si>
  <si>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</si>
  <si>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</si>
  <si>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</si>
  <si>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</si>
  <si>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</si>
  <si>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</si>
  <si>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</si>
  <si>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</si>
  <si>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</si>
  <si>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</si>
  <si>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</si>
  <si>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</si>
  <si>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</si>
  <si>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</si>
  <si>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</si>
  <si>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</si>
  <si>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</si>
  <si>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</si>
  <si>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</si>
  <si>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</si>
  <si>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</si>
  <si>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</si>
  <si>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</si>
  <si>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</si>
  <si>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</si>
  <si>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</si>
  <si>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</si>
  <si>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</si>
  <si>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</si>
  <si>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</si>
  <si>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</si>
  <si>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</si>
  <si>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</si>
  <si>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</si>
  <si>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</si>
  <si>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</si>
  <si>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</si>
  <si>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</si>
  <si>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</si>
  <si>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</si>
  <si>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</si>
  <si>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</si>
  <si>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</si>
  <si>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</si>
  <si>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</si>
  <si>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</si>
  <si>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</si>
  <si>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</si>
  <si>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</si>
  <si>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</si>
  <si>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</si>
  <si>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</si>
  <si>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</si>
  <si>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</si>
  <si>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</si>
  <si>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</si>
  <si>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</si>
  <si>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</si>
  <si>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</si>
  <si>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</si>
  <si>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</si>
  <si>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</si>
  <si>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</si>
  <si>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</si>
  <si>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</si>
  <si>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</si>
  <si>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</si>
  <si>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</si>
  <si>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</si>
  <si>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</si>
  <si>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</si>
  <si>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</si>
  <si>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</si>
  <si>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</si>
  <si>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</si>
  <si>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</si>
  <si>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</si>
  <si>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</si>
  <si>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</si>
  <si>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</si>
  <si>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</si>
  <si>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</si>
  <si>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</si>
  <si>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</si>
  <si>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</si>
  <si>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</si>
  <si>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</si>
  <si>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</si>
  <si>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</si>
  <si>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</si>
  <si>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</si>
  <si>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</si>
  <si>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</si>
  <si>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</si>
  <si>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</si>
  <si>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</si>
  <si>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</si>
  <si>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</si>
  <si>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</si>
  <si>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</si>
  <si>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</si>
  <si>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</si>
  <si>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</si>
  <si>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</si>
  <si>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</si>
  <si>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</si>
  <si>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</si>
  <si>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</si>
  <si>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</si>
  <si>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</si>
  <si>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</si>
  <si>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</si>
  <si>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</si>
  <si>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</si>
  <si>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</si>
  <si>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</si>
  <si>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</si>
  <si>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</si>
  <si>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</si>
  <si>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</si>
  <si>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</si>
  <si>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</si>
  <si>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</si>
  <si>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</si>
  <si>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</si>
  <si>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</si>
  <si>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</si>
  <si>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</si>
  <si>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</si>
  <si>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</si>
  <si>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</si>
  <si>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</si>
  <si>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</si>
  <si>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</si>
  <si>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</si>
  <si>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</si>
  <si>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</si>
  <si>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</si>
  <si>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</si>
  <si>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</si>
  <si>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</si>
  <si>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</si>
  <si>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</si>
  <si>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</si>
  <si>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</si>
  <si>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</si>
  <si>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</si>
  <si>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</si>
  <si>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</si>
  <si>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</si>
  <si>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</si>
  <si>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</si>
  <si>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</si>
  <si>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</si>
  <si>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</si>
  <si>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</si>
  <si>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</si>
  <si>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</si>
  <si>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</si>
  <si>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</si>
  <si>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</si>
  <si>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</si>
  <si>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</si>
  <si>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</si>
  <si>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</si>
  <si>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</si>
  <si>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</si>
  <si>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</si>
  <si>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</si>
  <si>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</si>
  <si>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</si>
  <si>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</si>
  <si>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</si>
  <si>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</si>
  <si>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</si>
  <si>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</si>
  <si>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</si>
  <si>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</si>
  <si>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</si>
  <si>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</si>
  <si>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</si>
  <si>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</si>
  <si>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</si>
  <si>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</si>
  <si>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</si>
  <si>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</si>
  <si>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</si>
  <si>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</si>
  <si>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</si>
  <si>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</si>
  <si>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</si>
  <si>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</si>
  <si>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</si>
  <si>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</si>
  <si>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</si>
  <si>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</si>
  <si>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</si>
  <si>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</si>
  <si>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</si>
  <si>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</si>
  <si>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</si>
  <si>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</si>
  <si>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</si>
  <si>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</si>
  <si>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</si>
  <si>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</si>
  <si>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</si>
  <si>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</si>
  <si>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</si>
  <si>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</si>
  <si>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</si>
  <si>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</si>
  <si>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</si>
  <si>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</si>
  <si>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</si>
  <si>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</si>
  <si>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</si>
  <si>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</si>
  <si>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</si>
  <si>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</si>
  <si>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</si>
  <si>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</si>
  <si>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</si>
  <si>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</si>
  <si>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</si>
  <si>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</si>
  <si>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</si>
  <si>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</si>
  <si>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</si>
  <si>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</si>
  <si>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</si>
  <si>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</si>
  <si>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</si>
  <si>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</si>
  <si>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</si>
  <si>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</si>
  <si>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</si>
  <si>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</si>
  <si>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</si>
  <si>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</si>
  <si>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</si>
  <si>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</si>
  <si>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</si>
  <si>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</si>
  <si>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</si>
  <si>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</si>
  <si>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</si>
  <si>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</si>
  <si>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</si>
  <si>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</si>
  <si>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</si>
  <si>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</si>
  <si>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</si>
  <si>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</si>
  <si>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</si>
  <si>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</si>
  <si>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</si>
  <si>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</si>
  <si>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</si>
  <si>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</si>
  <si>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</si>
  <si>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</si>
  <si>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</si>
  <si>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</si>
  <si>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</si>
  <si>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</si>
  <si>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</si>
  <si>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</si>
  <si>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</si>
  <si>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</si>
  <si>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</si>
  <si>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</si>
  <si>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</si>
  <si>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</si>
  <si>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</si>
  <si>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</si>
  <si>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</si>
  <si>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</si>
  <si>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</si>
  <si>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</si>
  <si>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</si>
  <si>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</si>
  <si>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</si>
  <si>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</si>
  <si>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</si>
  <si>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</si>
  <si>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</si>
  <si>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</si>
  <si>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</si>
  <si>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</si>
  <si>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</si>
  <si>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</si>
  <si>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</si>
  <si>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</si>
  <si>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</si>
  <si>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</si>
  <si>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</si>
  <si>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</si>
  <si>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</si>
  <si>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</si>
  <si>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</si>
  <si>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</si>
  <si>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</si>
  <si>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</si>
  <si>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</si>
  <si>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</si>
  <si>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</si>
  <si>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</si>
  <si>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</si>
  <si>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</si>
  <si>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</si>
  <si>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</si>
  <si>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</si>
  <si>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</si>
  <si>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</si>
  <si>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</si>
  <si>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</si>
  <si>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</si>
  <si>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</si>
  <si>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</si>
  <si>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</si>
  <si>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</si>
  <si>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</si>
  <si>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</si>
  <si>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</si>
  <si>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</si>
  <si>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</si>
  <si>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</si>
  <si>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</si>
  <si>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</si>
  <si>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</si>
  <si>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</si>
  <si>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</si>
  <si>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</si>
  <si>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</si>
  <si>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</si>
  <si>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</si>
  <si>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</si>
  <si>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</si>
  <si>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</si>
  <si>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</si>
  <si>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</si>
  <si>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</si>
  <si>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</si>
  <si>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</si>
  <si>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</si>
  <si>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</si>
  <si>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</si>
  <si>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</si>
  <si>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</si>
  <si>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</si>
  <si>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</si>
  <si>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</si>
  <si>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</si>
  <si>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</si>
  <si>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</si>
  <si>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</si>
  <si>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</si>
  <si>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</si>
  <si>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</si>
  <si>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</si>
  <si>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</si>
  <si>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</si>
  <si>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</si>
  <si>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</si>
  <si>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</si>
  <si>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</si>
  <si>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</si>
  <si>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</si>
  <si>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</si>
  <si>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</si>
  <si>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</si>
  <si>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</si>
  <si>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</si>
  <si>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</si>
  <si>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</si>
  <si>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</si>
  <si>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</si>
  <si>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</si>
  <si>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</si>
  <si>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</si>
  <si>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</si>
  <si>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</si>
  <si>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</si>
  <si>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</si>
  <si>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</si>
  <si>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</si>
  <si>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</si>
  <si>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</si>
  <si>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</si>
  <si>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</si>
  <si>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</si>
  <si>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</si>
  <si>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</si>
  <si>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</si>
  <si>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</si>
  <si>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</si>
  <si>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</si>
  <si>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</si>
  <si>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</si>
  <si>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</si>
  <si>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</si>
  <si>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</si>
  <si>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</si>
  <si>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</si>
  <si>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</si>
  <si>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</si>
  <si>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</si>
  <si>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</si>
  <si>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</si>
  <si>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</si>
  <si>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</si>
  <si>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</si>
  <si>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</si>
  <si>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</si>
  <si>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</si>
  <si>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</si>
  <si>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</si>
  <si>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</si>
  <si>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</si>
  <si>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</si>
  <si>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</si>
  <si>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</si>
  <si>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</si>
  <si>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</si>
  <si>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</si>
  <si>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</si>
  <si>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</si>
  <si>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</si>
  <si>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</si>
  <si>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</si>
  <si>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</si>
  <si>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</si>
  <si>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</si>
  <si>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</si>
  <si>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</si>
  <si>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</si>
  <si>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</si>
  <si>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</si>
  <si>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</si>
  <si>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</si>
  <si>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</si>
  <si>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</si>
  <si>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</si>
  <si>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</si>
  <si>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</si>
  <si>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</si>
  <si>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</si>
  <si>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</si>
  <si>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</si>
  <si>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</si>
  <si>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</si>
  <si>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</si>
  <si>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</si>
  <si>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</si>
  <si>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</si>
  <si>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</si>
  <si>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</si>
  <si>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</si>
  <si>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</si>
  <si>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</si>
  <si>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</si>
  <si>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</si>
  <si>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</si>
  <si>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</si>
  <si>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</si>
  <si>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</si>
  <si>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</si>
  <si>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</si>
  <si>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</si>
  <si>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</si>
  <si>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</si>
  <si>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</si>
  <si>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</si>
  <si>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</si>
  <si>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</si>
  <si>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</si>
  <si>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</si>
  <si>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</si>
  <si>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</si>
  <si>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</si>
  <si>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</si>
  <si>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</si>
  <si>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</si>
  <si>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</si>
  <si>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</si>
  <si>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</si>
  <si>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</si>
  <si>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</si>
  <si>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</si>
  <si>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</si>
  <si>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</si>
  <si>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</si>
  <si>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</si>
  <si>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</si>
  <si>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</si>
  <si>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</si>
  <si>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</si>
  <si>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</si>
  <si>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</si>
  <si>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</si>
  <si>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</si>
  <si>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</si>
  <si>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</si>
  <si>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</si>
  <si>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</si>
  <si>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</si>
  <si>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</si>
  <si>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</si>
  <si>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</si>
  <si>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</si>
  <si>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</si>
  <si>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</si>
  <si>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</si>
  <si>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</si>
  <si>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</si>
  <si>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</si>
  <si>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</si>
  <si>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</si>
  <si>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</si>
  <si>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</si>
  <si>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</si>
  <si>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</si>
  <si>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</si>
  <si>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</si>
  <si>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</si>
  <si>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</si>
  <si>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</si>
  <si>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</si>
  <si>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</si>
  <si>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</si>
  <si>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</si>
  <si>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</si>
  <si>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</si>
  <si>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</si>
  <si>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</si>
  <si>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</si>
  <si>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</si>
  <si>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</si>
  <si>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</si>
  <si>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</si>
  <si>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</si>
  <si>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</si>
  <si>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</si>
  <si>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</si>
  <si>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</si>
  <si>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</si>
  <si>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</si>
  <si>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</si>
  <si>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</si>
  <si>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</si>
  <si>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</si>
  <si>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</si>
  <si>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</si>
  <si>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</si>
  <si>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</si>
  <si>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</si>
  <si>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</si>
  <si>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</si>
  <si>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</si>
  <si>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</si>
  <si>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</si>
  <si>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</si>
  <si>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</si>
  <si>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</si>
  <si>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</si>
  <si>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</si>
  <si>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</si>
  <si>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</si>
  <si>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</si>
  <si>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</si>
  <si>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</si>
  <si>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</si>
  <si>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</si>
  <si>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</si>
  <si>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</si>
  <si>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</si>
  <si>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</si>
  <si>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</si>
  <si>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</si>
  <si>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</si>
  <si>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</si>
  <si>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</si>
  <si>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</si>
  <si>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</si>
  <si>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</si>
  <si>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</si>
  <si>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</si>
  <si>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</si>
  <si>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</si>
  <si>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</si>
  <si>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</si>
  <si>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</si>
  <si>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</si>
  <si>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</si>
  <si>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</si>
  <si>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</si>
  <si>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</si>
  <si>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</si>
  <si>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</si>
  <si>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</si>
  <si>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</si>
  <si>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</si>
  <si>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</si>
  <si>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</si>
  <si>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</si>
  <si>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</si>
  <si>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</si>
  <si>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</si>
  <si>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</si>
  <si>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</si>
  <si>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</si>
  <si>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</si>
  <si>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</si>
  <si>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</si>
  <si>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</si>
  <si>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</si>
  <si>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</si>
  <si>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</si>
  <si>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</si>
  <si>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</si>
  <si>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</si>
  <si>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</si>
  <si>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</si>
  <si>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</si>
  <si>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</si>
  <si>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</si>
  <si>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</si>
  <si>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</si>
  <si>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</si>
  <si>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</si>
  <si>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</si>
  <si>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</si>
  <si>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</si>
  <si>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</si>
  <si>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</si>
  <si>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</si>
  <si>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</si>
  <si>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</si>
  <si>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</si>
  <si>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</si>
  <si>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</si>
  <si>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</si>
  <si>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</si>
  <si>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</si>
  <si>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</si>
  <si>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</si>
  <si>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</si>
  <si>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</si>
  <si>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</si>
  <si>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</si>
  <si>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</si>
  <si>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</si>
  <si>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</si>
  <si>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</si>
  <si>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</si>
  <si>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</si>
  <si>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</si>
  <si>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</si>
  <si>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</si>
  <si>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</si>
  <si>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</si>
  <si>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</si>
  <si>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</si>
  <si>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</si>
  <si>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</si>
  <si>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</si>
  <si>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</si>
  <si>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</si>
  <si>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</si>
  <si>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</si>
  <si>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</si>
  <si>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</si>
  <si>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</si>
  <si>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</si>
  <si>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</si>
  <si>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</si>
  <si>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</si>
  <si>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</si>
  <si>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</si>
  <si>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</si>
  <si>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</si>
  <si>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</si>
  <si>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</si>
  <si>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</si>
  <si>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</si>
  <si>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</si>
  <si>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</si>
  <si>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</si>
  <si>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</si>
  <si>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</si>
  <si>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</si>
  <si>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</si>
  <si>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</si>
  <si>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</si>
  <si>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</si>
  <si>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</si>
  <si>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</si>
  <si>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</si>
  <si>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</si>
  <si>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</si>
  <si>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</si>
  <si>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</si>
  <si>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</si>
  <si>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</si>
  <si>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</si>
  <si>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</si>
  <si>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</si>
  <si>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</si>
  <si>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</si>
  <si>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</si>
  <si>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</si>
  <si>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</si>
  <si>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</si>
  <si>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</si>
  <si>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</si>
  <si>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</si>
  <si>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</si>
  <si>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</si>
  <si>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</si>
  <si>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</si>
  <si>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</si>
  <si>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</si>
  <si>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</si>
  <si>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</si>
  <si>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</si>
  <si>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</si>
  <si>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</si>
  <si>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</si>
  <si>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</si>
  <si>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</si>
  <si>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</si>
  <si>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</si>
  <si>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</si>
  <si>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</si>
  <si>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</si>
  <si>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</si>
  <si>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</si>
  <si>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</si>
  <si>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</si>
  <si>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</si>
  <si>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</si>
  <si>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</si>
  <si>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</si>
  <si>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</si>
  <si>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</si>
  <si>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</si>
  <si>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</si>
  <si>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</si>
  <si>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</si>
  <si>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</si>
  <si>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</si>
  <si>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</si>
  <si>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</si>
  <si>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</si>
  <si>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</si>
  <si>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</si>
  <si>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</si>
  <si>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</si>
  <si>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</si>
  <si>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</si>
  <si>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</si>
  <si>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</si>
  <si>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</si>
  <si>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</si>
  <si>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</si>
  <si>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</si>
  <si>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</si>
  <si>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</si>
  <si>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</si>
  <si>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</si>
  <si>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</si>
  <si>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</si>
  <si>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</si>
  <si>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</si>
  <si>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</si>
  <si>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</si>
  <si>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</si>
  <si>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</si>
  <si>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</si>
  <si>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</si>
  <si>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</si>
  <si>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</si>
  <si>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</si>
  <si>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</si>
  <si>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</si>
  <si>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</si>
  <si>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</si>
  <si>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</si>
  <si>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</si>
  <si>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</si>
  <si>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</si>
  <si>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</si>
  <si>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</si>
  <si>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</si>
  <si>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</si>
  <si>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</si>
  <si>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</si>
  <si>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</si>
  <si>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</si>
  <si>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</si>
  <si>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</si>
  <si>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</si>
  <si>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</si>
  <si>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</si>
  <si>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</si>
  <si>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</si>
  <si>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</si>
  <si>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</si>
  <si>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</si>
  <si>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</si>
  <si>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</si>
  <si>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</si>
  <si>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</si>
  <si>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</si>
  <si>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</si>
  <si>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</si>
  <si>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</si>
  <si>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</si>
  <si>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</si>
  <si>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</si>
  <si>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</si>
  <si>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</si>
  <si>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</si>
  <si>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</si>
  <si>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</si>
  <si>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</si>
  <si>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</si>
  <si>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</si>
  <si>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</si>
  <si>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</si>
  <si>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</si>
  <si>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</si>
  <si>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</si>
  <si>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</si>
  <si>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</si>
  <si>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</si>
  <si>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</si>
  <si>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</si>
  <si>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</si>
  <si>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</si>
  <si>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</si>
  <si>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</si>
  <si>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</si>
  <si>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</si>
  <si>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</si>
  <si>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</si>
  <si>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</si>
  <si>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</si>
  <si>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</si>
  <si>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</si>
  <si>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</si>
  <si>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</si>
  <si>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</si>
  <si>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</si>
  <si>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</si>
  <si>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</si>
  <si>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</si>
  <si>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</si>
  <si>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</si>
  <si>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</si>
  <si>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</si>
  <si>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</si>
  <si>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</si>
  <si>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</si>
  <si>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</si>
  <si>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</si>
  <si>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</si>
  <si>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</si>
  <si>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</si>
  <si>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</si>
  <si>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</si>
  <si>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</si>
  <si>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</si>
  <si>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</si>
  <si>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</si>
  <si>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</si>
  <si>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</si>
  <si>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</si>
  <si>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</si>
  <si>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</si>
  <si>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</si>
  <si>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</si>
  <si>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</si>
  <si>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</si>
  <si>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</si>
  <si>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</si>
  <si>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</si>
  <si>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</si>
  <si>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</si>
  <si>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</si>
  <si>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</si>
  <si>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</si>
  <si>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</si>
  <si>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</si>
  <si>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</si>
  <si>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</si>
  <si>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</si>
  <si>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</si>
  <si>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</si>
  <si>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</si>
  <si>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</si>
  <si>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</si>
  <si>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</si>
  <si>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</si>
  <si>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</si>
  <si>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</si>
  <si>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</si>
  <si>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</si>
  <si>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</si>
  <si>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</si>
  <si>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</si>
  <si>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</si>
  <si>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</si>
  <si>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</si>
  <si>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</si>
  <si>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</si>
  <si>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</si>
  <si>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</si>
  <si>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</si>
  <si>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</si>
  <si>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</si>
  <si>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</si>
  <si>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</si>
  <si>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</si>
  <si>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</si>
  <si>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</si>
  <si>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</si>
  <si>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</si>
  <si>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</si>
  <si>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</si>
  <si>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</si>
  <si>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</si>
  <si>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</si>
  <si>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</si>
  <si>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</si>
  <si>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</si>
  <si>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</si>
  <si>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</si>
  <si>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</si>
  <si>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</si>
  <si>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</si>
  <si>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</si>
  <si>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</si>
  <si>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</si>
  <si>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</si>
  <si>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</si>
  <si>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</si>
  <si>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</si>
  <si>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</si>
  <si>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</si>
  <si>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</si>
  <si>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</si>
  <si>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</si>
  <si>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</si>
  <si>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</si>
  <si>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</si>
  <si>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</si>
  <si>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</si>
  <si>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</si>
  <si>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</si>
  <si>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</si>
  <si>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</si>
  <si>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</si>
  <si>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</si>
  <si>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</si>
  <si>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</si>
  <si>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</si>
  <si>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</si>
  <si>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</si>
  <si>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</si>
  <si>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</si>
  <si>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</si>
  <si>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</si>
  <si>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</si>
  <si>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</si>
  <si>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</si>
  <si>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</si>
  <si>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</si>
  <si>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</si>
  <si>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</si>
  <si>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</si>
  <si>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</si>
  <si>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</si>
  <si>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</si>
  <si>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</si>
  <si>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</si>
  <si>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</si>
  <si>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</si>
  <si>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</si>
  <si>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</si>
  <si>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</si>
  <si>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</si>
  <si>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</si>
  <si>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</si>
  <si>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</si>
  <si>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</si>
  <si>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</si>
  <si>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</si>
  <si>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</si>
  <si>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</si>
  <si>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</si>
  <si>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</si>
  <si>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</si>
  <si>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</si>
  <si>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</si>
  <si>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</si>
  <si>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</si>
  <si>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</si>
  <si>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</si>
  <si>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</si>
  <si>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</si>
  <si>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</si>
  <si>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</si>
  <si>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</si>
  <si>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</si>
  <si>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</si>
  <si>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</si>
  <si>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</si>
  <si>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</si>
  <si>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</si>
  <si>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</si>
  <si>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</si>
  <si>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</si>
  <si>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</si>
  <si>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</si>
  <si>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</si>
  <si>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</si>
  <si>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</si>
  <si>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</si>
  <si>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</si>
  <si>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</si>
  <si>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</si>
  <si>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</si>
  <si>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</si>
  <si>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</si>
  <si>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</si>
  <si>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</si>
  <si>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</si>
  <si>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</si>
  <si>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</si>
  <si>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</si>
  <si>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</si>
  <si>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</si>
  <si>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</si>
  <si>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</si>
  <si>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</si>
  <si>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</si>
  <si>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</si>
  <si>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</si>
  <si>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</si>
  <si>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</si>
  <si>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</si>
  <si>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</si>
  <si>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</si>
  <si>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</si>
  <si>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</si>
  <si>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</si>
  <si>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</si>
  <si>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</si>
  <si>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</si>
  <si>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</si>
  <si>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</si>
  <si>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</si>
  <si>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</si>
  <si>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</si>
  <si>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</si>
  <si>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</si>
  <si>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</si>
  <si>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</si>
  <si>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</si>
  <si>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</si>
  <si>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</si>
  <si>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</si>
  <si>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</si>
  <si>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</si>
  <si>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</si>
  <si>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</si>
  <si>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</si>
  <si>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</si>
  <si>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</si>
  <si>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</si>
  <si>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</si>
  <si>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</si>
  <si>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</si>
  <si>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</si>
  <si>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</si>
  <si>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</si>
  <si>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</si>
  <si>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</si>
  <si>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</si>
  <si>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</si>
  <si>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</si>
  <si>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</si>
  <si>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</si>
  <si>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</si>
  <si>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</si>
  <si>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</si>
  <si>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</si>
  <si>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</si>
  <si>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</si>
  <si>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</si>
  <si>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</si>
  <si>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</si>
  <si>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</si>
  <si>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</si>
  <si>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</si>
  <si>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</si>
  <si>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</si>
  <si>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</si>
  <si>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</si>
  <si>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</si>
  <si>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</si>
  <si>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</si>
  <si>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</si>
  <si>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</si>
  <si>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</si>
  <si>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</si>
  <si>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</si>
  <si>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</si>
  <si>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</si>
  <si>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</si>
  <si>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</si>
  <si>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</si>
  <si>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</si>
  <si>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</si>
  <si>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</si>
  <si>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</si>
  <si>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</si>
  <si>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</si>
  <si>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</si>
  <si>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</si>
  <si>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</si>
  <si>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</si>
  <si>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</si>
  <si>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</si>
  <si>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</si>
  <si>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</si>
  <si>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</si>
  <si>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</si>
  <si>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</si>
  <si>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</si>
  <si>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</si>
  <si>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</si>
  <si>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</si>
  <si>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</si>
  <si>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</si>
  <si>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</si>
  <si>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</si>
  <si>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</si>
  <si>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</si>
  <si>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</si>
  <si>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</si>
  <si>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</si>
  <si>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</si>
  <si>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</si>
  <si>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</si>
  <si>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</si>
  <si>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</si>
  <si>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</si>
  <si>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</si>
  <si>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</si>
  <si>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</si>
  <si>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</si>
  <si>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</si>
  <si>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</si>
  <si>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</si>
  <si>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</si>
  <si>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</si>
  <si>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</si>
  <si>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</si>
  <si>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</si>
  <si>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</si>
  <si>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</si>
  <si>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</si>
  <si>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</si>
  <si>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</si>
  <si>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</si>
  <si>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</si>
  <si>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</si>
  <si>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</si>
  <si>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</si>
  <si>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</si>
  <si>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</si>
  <si>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</si>
  <si>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</si>
  <si>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</si>
  <si>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</si>
  <si>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</si>
  <si>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</si>
  <si>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</si>
  <si>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</si>
  <si>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</si>
  <si>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</si>
  <si>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</si>
  <si>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</si>
  <si>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</si>
  <si>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</si>
  <si>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</si>
  <si>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</si>
  <si>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</si>
  <si>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</si>
  <si>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</si>
  <si>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</si>
  <si>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</si>
  <si>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</si>
  <si>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</si>
  <si>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</si>
  <si>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</si>
  <si>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</si>
  <si>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</si>
  <si>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</si>
  <si>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</si>
  <si>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</si>
  <si>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</si>
  <si>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</si>
  <si>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</si>
  <si>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</si>
  <si>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</si>
  <si>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</si>
  <si>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</si>
  <si>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</si>
  <si>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</si>
  <si>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</si>
  <si>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</si>
  <si>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</si>
  <si>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</si>
  <si>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</si>
  <si>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</si>
  <si>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</si>
  <si>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</si>
  <si>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</si>
  <si>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</si>
  <si>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</si>
  <si>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</si>
  <si>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</si>
  <si>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</si>
  <si>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</si>
  <si>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</si>
  <si>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</si>
  <si>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</si>
  <si>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</si>
  <si>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</si>
  <si>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</si>
  <si>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</si>
  <si>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</si>
  <si>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</si>
  <si>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</si>
  <si>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</si>
  <si>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</si>
  <si>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</si>
  <si>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</si>
  <si>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</si>
  <si>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</si>
  <si>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</si>
  <si>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</si>
  <si>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</si>
  <si>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</si>
  <si>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</si>
  <si>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</si>
  <si>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</si>
  <si>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</si>
  <si>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</si>
  <si>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</si>
  <si>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</si>
  <si>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</si>
  <si>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</si>
  <si>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</si>
  <si>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</si>
  <si>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</si>
  <si>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</si>
  <si>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</si>
  <si>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</si>
  <si>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</si>
  <si>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</si>
  <si>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</si>
  <si>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</si>
  <si>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</si>
  <si>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</si>
  <si>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</si>
  <si>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</si>
  <si>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</si>
  <si>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</si>
  <si>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</si>
  <si>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</si>
  <si>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</si>
  <si>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</si>
  <si>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</si>
  <si>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</si>
  <si>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</si>
  <si>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</si>
  <si>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</si>
  <si>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</si>
  <si>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</si>
  <si>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</si>
  <si>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</si>
  <si>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</si>
  <si>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</si>
  <si>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</si>
  <si>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</si>
  <si>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</si>
  <si>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</si>
  <si>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</si>
  <si>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</si>
  <si>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</si>
  <si>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</si>
  <si>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</si>
  <si>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</si>
  <si>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</si>
  <si>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</si>
  <si>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</si>
  <si>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</si>
  <si>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</si>
  <si>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</si>
  <si>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</si>
  <si>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</si>
  <si>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</si>
  <si>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</si>
  <si>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</si>
  <si>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</si>
  <si>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</si>
  <si>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</si>
  <si>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</si>
  <si>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</si>
  <si>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</si>
  <si>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</si>
  <si>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</si>
  <si>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</si>
  <si>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</si>
  <si>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</si>
  <si>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</si>
  <si>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</si>
  <si>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</si>
  <si>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</si>
  <si>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</si>
  <si>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</si>
  <si>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</si>
  <si>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</si>
  <si>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</si>
  <si>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</si>
  <si>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</si>
  <si>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</si>
  <si>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</si>
  <si>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</si>
  <si>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</si>
  <si>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</si>
  <si>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</si>
  <si>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</si>
  <si>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</si>
  <si>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</si>
  <si>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</si>
  <si>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</si>
  <si>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</si>
  <si>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</si>
  <si>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</si>
  <si>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</si>
  <si>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</si>
  <si>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</si>
  <si>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</si>
  <si>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</si>
  <si>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</si>
  <si>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</si>
  <si>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</si>
  <si>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</si>
  <si>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</si>
  <si>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</si>
  <si>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</si>
  <si>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</si>
  <si>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</si>
  <si>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</si>
  <si>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</si>
  <si>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</si>
  <si>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</si>
  <si>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</si>
  <si>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</si>
  <si>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</si>
  <si>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</si>
  <si>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</si>
  <si>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</si>
  <si>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</si>
  <si>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</si>
  <si>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</si>
  <si>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</si>
  <si>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</si>
  <si>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</si>
  <si>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</si>
  <si>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</si>
  <si>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</si>
  <si>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</si>
  <si>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</si>
  <si>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</si>
  <si>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</si>
  <si>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</si>
  <si>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</si>
  <si>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</si>
  <si>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</si>
  <si>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</si>
  <si>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</si>
  <si>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</si>
  <si>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</si>
  <si>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</si>
  <si>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</si>
  <si>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</si>
  <si>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</si>
  <si>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</si>
  <si>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</si>
  <si>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</si>
  <si>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</si>
  <si>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</si>
  <si>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</si>
  <si>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</si>
  <si>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</si>
  <si>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</si>
  <si>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</si>
  <si>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</si>
  <si>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</si>
  <si>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</si>
  <si>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</si>
  <si>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</si>
  <si>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</si>
  <si>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</si>
  <si>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</si>
  <si>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</si>
  <si>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</si>
  <si>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</si>
  <si>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</si>
  <si>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</si>
  <si>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</si>
  <si>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</si>
  <si>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</si>
  <si>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</si>
  <si>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</si>
  <si>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</si>
  <si>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</si>
  <si>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</si>
  <si>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</si>
  <si>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</si>
  <si>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</si>
  <si>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</si>
  <si>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</si>
  <si>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</si>
  <si>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</si>
  <si>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</si>
  <si>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</si>
  <si>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</si>
  <si>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</si>
  <si>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</si>
  <si>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</si>
  <si>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</si>
  <si>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</si>
  <si>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</si>
  <si>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</si>
  <si>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</si>
  <si>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</si>
  <si>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</si>
  <si>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</si>
  <si>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</si>
  <si>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</si>
  <si>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</si>
  <si>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</si>
  <si>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</si>
  <si>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</si>
  <si>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</si>
  <si>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</si>
  <si>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</si>
  <si>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</si>
  <si>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</si>
  <si>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</si>
  <si>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</si>
  <si>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</si>
  <si>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</si>
  <si>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</si>
  <si>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</si>
  <si>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</si>
  <si>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</si>
  <si>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</si>
  <si>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</si>
  <si>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</si>
  <si>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</si>
  <si>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</si>
  <si>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</si>
  <si>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</si>
  <si>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</si>
  <si>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</si>
  <si>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</si>
  <si>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</si>
  <si>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</si>
  <si>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</si>
  <si>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</si>
  <si>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</si>
  <si>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</si>
  <si>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</si>
  <si>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</si>
  <si>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</si>
  <si>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</si>
  <si>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</si>
  <si>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</si>
  <si>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</si>
  <si>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</si>
  <si>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</si>
  <si>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</si>
  <si>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</si>
  <si>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</si>
  <si>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</si>
  <si>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</si>
  <si>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</si>
  <si>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</si>
  <si>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</si>
  <si>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</si>
  <si>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</si>
  <si>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</si>
  <si>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</si>
  <si>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</si>
  <si>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</si>
  <si>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</si>
  <si>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</si>
  <si>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</si>
  <si>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</si>
  <si>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</si>
  <si>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</si>
  <si>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</si>
  <si>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</si>
  <si>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</si>
  <si>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</si>
  <si>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</si>
  <si>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</si>
  <si>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</si>
  <si>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</si>
  <si>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</si>
  <si>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</si>
  <si>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</si>
  <si>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</si>
  <si>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</si>
  <si>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</si>
  <si>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</si>
  <si>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</si>
  <si>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</si>
  <si>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</si>
  <si>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</si>
  <si>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</si>
  <si>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</si>
  <si>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</si>
  <si>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</si>
  <si>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</si>
  <si>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</si>
  <si>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</si>
  <si>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</si>
  <si>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</si>
  <si>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</si>
  <si>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</si>
  <si>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</si>
  <si>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</si>
  <si>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</si>
  <si>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</si>
  <si>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</si>
  <si>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</si>
  <si>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</si>
  <si>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</si>
  <si>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</si>
  <si>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</si>
  <si>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</si>
  <si>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</si>
  <si>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</si>
  <si>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</si>
  <si>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</si>
  <si>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</si>
  <si>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</si>
  <si>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</si>
  <si>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</si>
  <si>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</si>
  <si>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</si>
  <si>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</si>
  <si>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</si>
  <si>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</si>
  <si>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</si>
  <si>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</si>
  <si>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</si>
  <si>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</si>
  <si>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</si>
  <si>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</si>
  <si>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</si>
  <si>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</si>
  <si>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</si>
  <si>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</si>
  <si>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</si>
  <si>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</si>
  <si>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</si>
  <si>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</si>
  <si>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</si>
  <si>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</si>
  <si>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</si>
  <si>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</si>
  <si>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</si>
  <si>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</si>
  <si>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</si>
  <si>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</si>
  <si>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</si>
  <si>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</si>
  <si>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</si>
  <si>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</si>
  <si>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</si>
  <si>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</si>
  <si>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</si>
  <si>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</si>
  <si>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</si>
  <si>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</si>
  <si>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</si>
  <si>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</si>
  <si>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</si>
  <si>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</si>
  <si>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</si>
  <si>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</si>
  <si>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</si>
  <si>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</si>
  <si>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</si>
  <si>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</si>
  <si>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</si>
  <si>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</si>
  <si>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</si>
  <si>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</si>
  <si>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</si>
  <si>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</si>
  <si>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</si>
  <si>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</si>
  <si>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</si>
  <si>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</si>
  <si>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</si>
  <si>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</si>
  <si>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</si>
  <si>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</si>
  <si>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</si>
  <si>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</si>
  <si>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</si>
  <si>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</si>
  <si>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</si>
  <si>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</si>
  <si>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</si>
  <si>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</si>
  <si>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</si>
  <si>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</si>
  <si>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</si>
  <si>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</si>
  <si>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</si>
  <si>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</si>
  <si>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</si>
  <si>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</si>
  <si>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</si>
  <si>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</si>
  <si>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</si>
  <si>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</si>
  <si>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</si>
  <si>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</si>
  <si>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</si>
  <si>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</si>
  <si>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</si>
  <si>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</si>
  <si>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</si>
  <si>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</si>
  <si>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</si>
  <si>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</si>
  <si>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</si>
  <si>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</si>
  <si>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</si>
  <si>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</si>
  <si>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</si>
  <si>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</si>
  <si>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</si>
  <si>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</si>
  <si>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</si>
  <si>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</si>
  <si>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</si>
  <si>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</si>
  <si>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</si>
  <si>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</si>
  <si>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</si>
  <si>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</si>
  <si>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</si>
  <si>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</si>
  <si>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</si>
  <si>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</si>
  <si>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</si>
  <si>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</si>
  <si>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</si>
  <si>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</si>
  <si>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</si>
  <si>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</si>
  <si>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</si>
  <si>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</si>
  <si>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</si>
  <si>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</si>
  <si>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</si>
  <si>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</si>
  <si>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</si>
  <si>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</si>
  <si>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</si>
  <si>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</si>
  <si>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</si>
  <si>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</si>
  <si>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</si>
  <si>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</si>
  <si>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</si>
  <si>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</si>
  <si>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</si>
  <si>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</si>
  <si>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</si>
  <si>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</si>
  <si>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</si>
  <si>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</si>
  <si>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</si>
  <si>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</si>
  <si>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</si>
  <si>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</si>
  <si>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</si>
  <si>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</si>
  <si>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</si>
  <si>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</si>
  <si>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</si>
  <si>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</si>
  <si>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</si>
  <si>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</si>
  <si>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</si>
  <si>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</si>
  <si>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</si>
  <si>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</si>
  <si>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</si>
  <si>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</si>
  <si>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</si>
  <si>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</si>
  <si>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</si>
  <si>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</si>
  <si>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</si>
  <si>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</si>
  <si>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</si>
  <si>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</si>
  <si>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</si>
  <si>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</si>
  <si>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</si>
  <si>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</si>
  <si>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</si>
  <si>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</si>
  <si>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</si>
  <si>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</si>
  <si>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</si>
  <si>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</si>
  <si>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</si>
  <si>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</si>
  <si>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</si>
  <si>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</si>
  <si>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</si>
  <si>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</si>
  <si>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</si>
  <si>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</si>
  <si>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</si>
  <si>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</si>
  <si>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</si>
  <si>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</si>
  <si>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</si>
  <si>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</si>
  <si>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</si>
  <si>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</si>
  <si>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</si>
  <si>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</si>
  <si>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</si>
  <si>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</si>
  <si>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</si>
  <si>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</si>
  <si>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</si>
  <si>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</si>
  <si>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</si>
  <si>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</si>
  <si>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</si>
  <si>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</si>
  <si>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</si>
  <si>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</si>
  <si>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</si>
  <si>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</si>
  <si>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</si>
  <si>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</si>
  <si>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</si>
  <si>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</si>
  <si>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</si>
  <si>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</si>
  <si>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</si>
  <si>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</si>
  <si>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</si>
  <si>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</si>
  <si>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</si>
  <si>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</si>
  <si>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</si>
  <si>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</si>
  <si>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</si>
  <si>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</si>
  <si>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</si>
  <si>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</si>
  <si>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</si>
  <si>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</si>
  <si>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</si>
  <si>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</si>
  <si>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</si>
  <si>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</si>
  <si>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</si>
  <si>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</si>
  <si>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</si>
  <si>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</si>
  <si>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</si>
  <si>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</si>
  <si>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</si>
  <si>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</si>
  <si>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</si>
  <si>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</si>
  <si>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</si>
  <si>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</si>
  <si>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</si>
  <si>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</si>
  <si>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</si>
  <si>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</si>
  <si>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</si>
  <si>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</si>
  <si>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</si>
  <si>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</si>
  <si>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</si>
  <si>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</si>
  <si>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</si>
  <si>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</si>
  <si>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</si>
  <si>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</si>
  <si>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</si>
  <si>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</si>
  <si>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</si>
  <si>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</si>
  <si>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</si>
  <si>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</si>
  <si>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</si>
  <si>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</si>
  <si>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</si>
  <si>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</si>
  <si>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</si>
  <si>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</si>
  <si>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</si>
  <si>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</si>
  <si>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</si>
  <si>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</si>
  <si>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</si>
  <si>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</si>
  <si>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</si>
  <si>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</si>
  <si>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</si>
  <si>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</si>
  <si>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</si>
  <si>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</si>
  <si>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</si>
  <si>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</si>
  <si>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</si>
  <si>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</si>
  <si>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</si>
  <si>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</si>
  <si>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</si>
  <si>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</si>
  <si>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</si>
  <si>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</si>
  <si>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</si>
  <si>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</si>
  <si>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</si>
  <si>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</si>
  <si>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</si>
  <si>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</si>
  <si>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</si>
  <si>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</si>
  <si>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</si>
  <si>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</si>
  <si>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</si>
  <si>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</si>
  <si>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</si>
  <si>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</si>
  <si>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</si>
  <si>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</si>
  <si>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</si>
  <si>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</si>
  <si>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</si>
  <si>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</si>
  <si>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</si>
  <si>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</si>
  <si>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</si>
  <si>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</si>
  <si>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</si>
  <si>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</si>
  <si>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</si>
  <si>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</si>
  <si>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</si>
  <si>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</si>
  <si>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</si>
  <si>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</si>
  <si>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</si>
  <si>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</si>
  <si>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</si>
  <si>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</si>
  <si>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</si>
  <si>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</si>
  <si>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</si>
  <si>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</si>
  <si>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</si>
  <si>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</si>
  <si>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</si>
  <si>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</si>
  <si>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</si>
  <si>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</si>
  <si>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</si>
  <si>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</si>
  <si>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</si>
  <si>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</si>
  <si>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</si>
  <si>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</si>
  <si>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</si>
  <si>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</si>
  <si>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</si>
  <si>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</si>
  <si>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</si>
  <si>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</si>
  <si>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</si>
  <si>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</si>
  <si>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</si>
  <si>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</si>
  <si>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</si>
  <si>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</si>
  <si>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</si>
  <si>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</si>
  <si>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</si>
  <si>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</si>
  <si>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</si>
  <si>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</si>
  <si>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</si>
  <si>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</si>
  <si>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</si>
  <si>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</si>
  <si>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</si>
  <si>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</si>
  <si>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</si>
  <si>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</si>
  <si>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</si>
  <si>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</si>
  <si>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</si>
  <si>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</si>
  <si>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</si>
  <si>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</si>
  <si>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</si>
  <si>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</si>
  <si>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</si>
  <si>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</si>
  <si>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</si>
  <si>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</si>
  <si>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</si>
  <si>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</si>
  <si>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</si>
  <si>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</si>
  <si>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</si>
  <si>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</si>
  <si>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</si>
  <si>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</si>
  <si>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</si>
  <si>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</si>
  <si>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</si>
  <si>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</si>
  <si>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</si>
  <si>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</si>
  <si>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</si>
  <si>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</si>
  <si>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</si>
  <si>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</si>
  <si>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</si>
  <si>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</si>
  <si>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</si>
  <si>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</si>
  <si>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</si>
  <si>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</si>
  <si>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</si>
  <si>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</si>
  <si>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</si>
  <si>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</si>
  <si>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</si>
  <si>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</si>
  <si>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</si>
  <si>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</si>
  <si>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</si>
  <si>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</si>
  <si>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</si>
  <si>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</si>
  <si>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</si>
  <si>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</si>
  <si>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</si>
  <si>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</si>
  <si>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</si>
  <si>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</si>
  <si>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</si>
  <si>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</si>
  <si>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</si>
  <si>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</si>
  <si>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</si>
  <si>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</si>
  <si>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</si>
  <si>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</si>
  <si>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</si>
  <si>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</si>
  <si>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</si>
  <si>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</si>
  <si>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</si>
  <si>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</si>
  <si>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</si>
  <si>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</si>
  <si>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</si>
  <si>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</si>
  <si>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</si>
  <si>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</si>
  <si>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</si>
  <si>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</si>
  <si>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</si>
  <si>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</si>
  <si>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</si>
  <si>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</si>
  <si>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</si>
  <si>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</si>
  <si>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</si>
  <si>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</si>
  <si>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</si>
  <si>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</si>
  <si>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</si>
  <si>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</si>
  <si>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</si>
  <si>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</si>
  <si>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</si>
  <si>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</si>
  <si>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</si>
  <si>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</si>
  <si>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</si>
  <si>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</si>
  <si>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</si>
  <si>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</si>
  <si>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</si>
  <si>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</si>
  <si>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</si>
  <si>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</si>
  <si>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</si>
  <si>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</si>
  <si>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</si>
  <si>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</si>
  <si>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</si>
  <si>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</si>
  <si>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</si>
  <si>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</si>
  <si>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</si>
  <si>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</si>
  <si>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</si>
  <si>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</si>
  <si>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</si>
  <si>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</si>
  <si>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</si>
  <si>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</si>
  <si>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</si>
  <si>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</si>
  <si>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</si>
  <si>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</si>
  <si>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</si>
  <si>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</si>
  <si>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</si>
  <si>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</si>
  <si>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</si>
  <si>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</si>
  <si>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</si>
  <si>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</si>
  <si>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</si>
  <si>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</si>
  <si>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</si>
  <si>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</si>
  <si>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</si>
  <si>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</si>
  <si>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</si>
  <si>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</si>
  <si>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</si>
  <si>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</si>
  <si>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</si>
  <si>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</si>
  <si>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</si>
  <si>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</si>
  <si>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</si>
  <si>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</si>
  <si>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</si>
  <si>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</si>
  <si>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</si>
  <si>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</si>
  <si>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</si>
  <si>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</si>
  <si>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</si>
  <si>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</si>
  <si>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</si>
  <si>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</si>
  <si>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</si>
  <si>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</si>
  <si>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</si>
  <si>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</si>
  <si>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</si>
  <si>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</si>
  <si>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</si>
  <si>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</si>
  <si>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</si>
  <si>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</si>
  <si>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</si>
  <si>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</si>
  <si>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</si>
  <si>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</si>
  <si>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</si>
  <si>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</si>
  <si>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</si>
  <si>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</si>
  <si>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</si>
  <si>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</si>
  <si>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</si>
  <si>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</si>
  <si>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</si>
  <si>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</si>
  <si>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</si>
  <si>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</si>
  <si>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</si>
  <si>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</si>
  <si>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</si>
  <si>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</si>
  <si>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</si>
  <si>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</si>
  <si>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</si>
  <si>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</si>
  <si>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</si>
  <si>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</si>
  <si>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</si>
  <si>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</si>
  <si>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</si>
  <si>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</si>
  <si>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</si>
  <si>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</si>
  <si>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</si>
  <si>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</si>
  <si>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</si>
  <si>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</si>
  <si>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</si>
  <si>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</si>
  <si>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</si>
  <si>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</si>
  <si>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</si>
  <si>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</si>
  <si>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</si>
  <si>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</si>
  <si>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</si>
  <si>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</si>
  <si>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</si>
  <si>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</si>
  <si>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</si>
  <si>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</si>
  <si>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</si>
  <si>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</si>
  <si>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</si>
  <si>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</si>
  <si>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</si>
  <si>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</si>
  <si>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</si>
  <si>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</si>
  <si>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</si>
  <si>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</si>
  <si>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</si>
  <si>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</si>
  <si>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</si>
  <si>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</si>
  <si>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</si>
  <si>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</si>
  <si>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</si>
  <si>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</si>
  <si>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</si>
  <si>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</si>
  <si>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</si>
  <si>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</si>
  <si>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</si>
  <si>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</si>
  <si>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</si>
  <si>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</si>
  <si>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</si>
  <si>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</si>
  <si>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</si>
  <si>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</si>
  <si>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</si>
  <si>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</si>
  <si>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</si>
  <si>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</si>
  <si>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</si>
  <si>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</si>
  <si>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</si>
  <si>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</si>
  <si>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</si>
  <si>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</si>
  <si>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</si>
  <si>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</si>
  <si>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</si>
  <si>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</si>
  <si>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</si>
  <si>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</si>
  <si>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</si>
  <si>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</si>
  <si>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</si>
  <si>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</si>
  <si>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</si>
  <si>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</si>
  <si>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</si>
  <si>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</si>
  <si>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</si>
  <si>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</si>
  <si>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</si>
  <si>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</si>
  <si>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</si>
  <si>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</si>
  <si>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</si>
  <si>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</si>
  <si>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</si>
  <si>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</si>
  <si>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</si>
  <si>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</si>
  <si>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</si>
  <si>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</si>
  <si>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</si>
  <si>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</si>
  <si>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</si>
  <si>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</si>
  <si>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</si>
  <si>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</si>
  <si>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</si>
  <si>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</si>
  <si>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</si>
  <si>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</si>
  <si>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</si>
  <si>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</si>
  <si>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</si>
  <si>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</si>
  <si>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</si>
  <si>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</si>
  <si>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</si>
  <si>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</si>
  <si>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</si>
  <si>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</si>
  <si>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</si>
  <si>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</si>
  <si>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</si>
  <si>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</si>
  <si>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</si>
  <si>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</si>
  <si>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</si>
  <si>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</si>
  <si>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</si>
  <si>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</si>
  <si>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</si>
  <si>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</si>
  <si>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</si>
  <si>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</si>
  <si>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</si>
  <si>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</si>
  <si>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</si>
  <si>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</si>
  <si>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</si>
  <si>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</si>
  <si>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</si>
  <si>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</si>
  <si>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</si>
  <si>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</si>
  <si>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</si>
  <si>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</si>
  <si>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</si>
  <si>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</si>
  <si>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</si>
  <si>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</si>
  <si>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</si>
  <si>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</si>
  <si>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</si>
  <si>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</si>
  <si>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</si>
  <si>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</si>
  <si>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</si>
  <si>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</si>
  <si>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</si>
  <si>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</si>
  <si>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</si>
  <si>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</si>
  <si>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</si>
  <si>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</si>
  <si>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</si>
  <si>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</si>
  <si>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</si>
  <si>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</si>
  <si>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</si>
  <si>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</si>
  <si>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</si>
  <si>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</si>
  <si>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</si>
  <si>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</si>
  <si>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</si>
  <si>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</si>
  <si>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</si>
  <si>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</si>
  <si>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</si>
  <si>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</si>
  <si>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</si>
  <si>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</si>
  <si>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</si>
  <si>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</si>
  <si>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</si>
  <si>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</si>
  <si>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</si>
  <si>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</si>
  <si>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</si>
  <si>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</si>
  <si>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</si>
  <si>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</si>
  <si>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</si>
  <si>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</si>
  <si>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</si>
  <si>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</si>
  <si>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</si>
  <si>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</si>
  <si>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</si>
  <si>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</si>
  <si>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</si>
  <si>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</si>
  <si>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</si>
  <si>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</si>
  <si>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</si>
  <si>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</si>
  <si>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</si>
  <si>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</si>
  <si>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</si>
  <si>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</si>
  <si>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</si>
  <si>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</si>
  <si>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</si>
  <si>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</si>
  <si>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</si>
  <si>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</si>
  <si>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</si>
  <si>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</si>
  <si>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</si>
  <si>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</si>
  <si>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</si>
  <si>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</si>
  <si>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</si>
  <si>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</si>
  <si>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</si>
  <si>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</si>
  <si>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</si>
  <si>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</si>
  <si>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</si>
  <si>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</si>
  <si>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</si>
  <si>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</si>
  <si>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</si>
  <si>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</si>
  <si>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</si>
  <si>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</si>
  <si>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</si>
  <si>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</si>
  <si>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</si>
  <si>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</si>
  <si>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</si>
  <si>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</si>
  <si>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</si>
  <si>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</si>
  <si>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</si>
  <si>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</si>
  <si>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</si>
  <si>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</si>
  <si>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</si>
  <si>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</si>
  <si>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</si>
  <si>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</si>
  <si>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</si>
  <si>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</si>
  <si>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</si>
  <si>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</si>
  <si>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</si>
  <si>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</si>
  <si>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</si>
  <si>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</si>
  <si>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</si>
  <si>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</si>
  <si>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</si>
  <si>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</si>
  <si>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</si>
  <si>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</si>
  <si>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</si>
  <si>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</si>
  <si>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</si>
  <si>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</si>
  <si>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</si>
  <si>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</si>
  <si>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</si>
  <si>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</si>
  <si>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</si>
  <si>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</si>
  <si>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</si>
  <si>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</si>
  <si>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</si>
  <si>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</si>
  <si>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</si>
  <si>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</si>
  <si>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</si>
  <si>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</si>
  <si>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</si>
  <si>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</si>
  <si>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</si>
  <si>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</si>
  <si>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</si>
  <si>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</si>
  <si>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</si>
  <si>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</si>
  <si>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</si>
  <si>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</si>
  <si>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</si>
  <si>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</si>
  <si>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</si>
  <si>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</si>
  <si>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</si>
  <si>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</si>
  <si>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</si>
  <si>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</si>
  <si>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</si>
  <si>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</si>
  <si>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</si>
  <si>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</si>
  <si>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</si>
  <si>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</si>
  <si>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</si>
  <si>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</si>
  <si>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</si>
  <si>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</si>
  <si>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</si>
  <si>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</si>
  <si>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</si>
  <si>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</si>
  <si>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</si>
  <si>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</si>
  <si>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</si>
  <si>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</si>
  <si>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</si>
  <si>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</si>
  <si>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</si>
  <si>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</si>
  <si>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</si>
  <si>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</si>
  <si>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</si>
  <si>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</si>
  <si>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</si>
  <si>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</si>
  <si>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</si>
  <si>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</si>
  <si>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</si>
  <si>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</si>
  <si>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</si>
  <si>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</si>
  <si>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</si>
  <si>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</si>
  <si>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</si>
  <si>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</si>
  <si>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</si>
  <si>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</si>
  <si>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</si>
  <si>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</si>
  <si>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</si>
  <si>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</si>
  <si>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</si>
  <si>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</si>
  <si>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</si>
  <si>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</si>
  <si>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</si>
  <si>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</si>
  <si>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</si>
  <si>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</si>
  <si>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</si>
  <si>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</si>
  <si>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</si>
  <si>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</si>
  <si>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</si>
  <si>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</si>
  <si>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</si>
  <si>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</si>
  <si>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</si>
  <si>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</si>
  <si>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</si>
  <si>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</si>
  <si>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</si>
  <si>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</si>
  <si>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</si>
  <si>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</si>
  <si>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</si>
  <si>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</si>
  <si>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</si>
  <si>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</si>
  <si>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</si>
  <si>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</si>
  <si>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</si>
  <si>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</si>
  <si>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</si>
  <si>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</si>
  <si>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</si>
  <si>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</si>
  <si>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</si>
  <si>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</si>
  <si>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</si>
  <si>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</si>
  <si>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</si>
  <si>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</si>
  <si>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</si>
  <si>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</si>
  <si>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</si>
  <si>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</si>
  <si>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</si>
  <si>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</si>
  <si>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</si>
  <si>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</si>
  <si>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</si>
  <si>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</si>
  <si>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</si>
  <si>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</si>
  <si>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</si>
  <si>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</si>
  <si>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</si>
  <si>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</si>
  <si>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</si>
  <si>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</si>
  <si>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</si>
  <si>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</si>
  <si>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</si>
  <si>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</si>
  <si>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</si>
  <si>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</si>
  <si>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</si>
  <si>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</si>
  <si>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</si>
  <si>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</si>
  <si>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</si>
  <si>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</si>
  <si>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</si>
  <si>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</si>
  <si>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</si>
  <si>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</si>
  <si>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</si>
  <si>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</si>
  <si>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</si>
  <si>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</si>
  <si>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</si>
  <si>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</si>
  <si>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</si>
  <si>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</si>
  <si>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</si>
  <si>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</si>
  <si>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</si>
  <si>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</si>
  <si>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</si>
  <si>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</si>
  <si>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</si>
  <si>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</si>
  <si>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</si>
  <si>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</si>
  <si>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</si>
  <si>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</si>
  <si>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</si>
  <si>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</si>
  <si>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</si>
  <si>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</si>
  <si>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</si>
  <si>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</si>
  <si>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</si>
  <si>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</si>
  <si>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</si>
  <si>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</si>
  <si>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</si>
  <si>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</si>
  <si>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</si>
  <si>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</si>
  <si>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</si>
  <si>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</si>
  <si>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</si>
  <si>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</si>
  <si>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</si>
  <si>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</si>
  <si>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</si>
  <si>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</si>
  <si>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</si>
  <si>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</si>
  <si>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</si>
  <si>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</si>
  <si>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</si>
  <si>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</si>
  <si>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</si>
  <si>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</si>
  <si>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</si>
  <si>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</si>
  <si>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</si>
  <si>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</si>
  <si>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</si>
  <si>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</si>
  <si>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</si>
  <si>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</si>
  <si>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</si>
  <si>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</si>
  <si>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</si>
  <si>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</si>
  <si>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</si>
  <si>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</si>
  <si>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</si>
  <si>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</si>
  <si>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</si>
  <si>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</si>
  <si>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</si>
  <si>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</si>
  <si>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</si>
  <si>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</si>
  <si>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</si>
  <si>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</si>
  <si>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</si>
  <si>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</si>
  <si>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</si>
  <si>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</si>
  <si>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</si>
  <si>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</si>
  <si>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</si>
  <si>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</si>
  <si>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</si>
  <si>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</si>
  <si>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</si>
  <si>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</si>
  <si>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</si>
  <si>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</si>
  <si>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</si>
  <si>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</si>
  <si>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</si>
  <si>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</si>
  <si>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</si>
  <si>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</si>
  <si>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</si>
  <si>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</si>
  <si>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</si>
  <si>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</si>
  <si>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</si>
  <si>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</si>
  <si>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</si>
  <si>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</si>
  <si>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</si>
  <si>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</si>
  <si>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</si>
  <si>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</si>
  <si>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</si>
  <si>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</si>
  <si>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</si>
  <si>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</si>
  <si>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</si>
  <si>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</si>
  <si>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</si>
  <si>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</si>
  <si>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</si>
  <si>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</si>
  <si>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</si>
  <si>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</si>
  <si>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</si>
  <si>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</si>
  <si>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</si>
  <si>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</si>
  <si>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</si>
  <si>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</si>
  <si>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</si>
  <si>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</si>
  <si>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</si>
  <si>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</si>
  <si>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</si>
  <si>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</si>
  <si>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</si>
  <si>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</si>
  <si>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</si>
  <si>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</si>
  <si>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</si>
  <si>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</si>
  <si>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</si>
  <si>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</si>
  <si>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</si>
  <si>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</si>
  <si>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</si>
  <si>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</si>
  <si>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</si>
  <si>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</si>
  <si>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</si>
  <si>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</si>
  <si>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</si>
  <si>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</si>
  <si>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</si>
  <si>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</si>
  <si>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</si>
  <si>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</si>
  <si>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</si>
  <si>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</si>
  <si>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</si>
  <si>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</si>
  <si>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</si>
  <si>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</si>
  <si>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</si>
  <si>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</si>
  <si>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</si>
  <si>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</si>
  <si>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</si>
  <si>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</si>
  <si>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</si>
  <si>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</si>
  <si>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</si>
  <si>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</si>
  <si>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</si>
  <si>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</si>
  <si>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</si>
  <si>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</si>
  <si>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</si>
  <si>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</si>
  <si>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</si>
  <si>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</si>
  <si>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</si>
  <si>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</si>
  <si>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</si>
  <si>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</si>
  <si>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</si>
  <si>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</si>
  <si>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</si>
  <si>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</si>
  <si>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</si>
  <si>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</si>
  <si>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</si>
  <si>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</si>
  <si>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</si>
  <si>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</si>
  <si>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</si>
  <si>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</si>
  <si>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</si>
  <si>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</si>
  <si>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</si>
  <si>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</si>
  <si>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</si>
  <si>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</si>
  <si>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</si>
  <si>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</si>
  <si>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</si>
  <si>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</si>
  <si>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</si>
  <si>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</si>
  <si>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</si>
  <si>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</si>
  <si>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</si>
  <si>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</si>
  <si>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</si>
  <si>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</si>
  <si>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</si>
  <si>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</si>
  <si>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</si>
  <si>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</si>
  <si>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</si>
  <si>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</si>
  <si>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</si>
  <si>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</si>
  <si>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</si>
  <si>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</si>
  <si>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</si>
  <si>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</si>
  <si>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</si>
  <si>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</si>
  <si>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</si>
  <si>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</si>
  <si>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</si>
  <si>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</si>
  <si>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</si>
  <si>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</si>
  <si>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</si>
  <si>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</si>
  <si>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</si>
  <si>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</si>
  <si>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</si>
  <si>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</si>
  <si>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</si>
  <si>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</si>
  <si>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</si>
  <si>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</si>
  <si>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</si>
  <si>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</si>
  <si>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</si>
  <si>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</si>
  <si>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</si>
  <si>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</si>
  <si>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</si>
  <si>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</si>
  <si>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</si>
  <si>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</si>
  <si>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</si>
  <si>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</si>
  <si>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</si>
  <si>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</si>
  <si>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</si>
  <si>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</si>
  <si>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</si>
  <si>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</si>
  <si>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</si>
  <si>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</si>
  <si>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</si>
  <si>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</si>
  <si>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</si>
  <si>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</si>
  <si>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</si>
  <si>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</si>
  <si>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</si>
  <si>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</si>
  <si>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</si>
  <si>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</si>
  <si>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</si>
  <si>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</si>
  <si>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</si>
  <si>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</si>
  <si>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</si>
  <si>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</si>
  <si>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</si>
  <si>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</si>
  <si>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</si>
  <si>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</si>
  <si>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</si>
  <si>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</si>
  <si>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</si>
  <si>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</si>
  <si>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</si>
  <si>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</si>
  <si>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</si>
  <si>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</si>
  <si>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</si>
  <si>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</si>
  <si>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</si>
  <si>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</si>
  <si>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</si>
  <si>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</si>
  <si>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</si>
  <si>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</si>
  <si>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</si>
  <si>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</si>
  <si>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</si>
  <si>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</si>
  <si>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</si>
  <si>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</si>
  <si>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</si>
  <si>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</si>
  <si>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</si>
  <si>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</si>
  <si>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</si>
  <si>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</si>
  <si>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</si>
  <si>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</si>
  <si>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</si>
  <si>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</si>
  <si>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</si>
  <si>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</si>
  <si>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</si>
  <si>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</si>
  <si>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</si>
  <si>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</si>
  <si>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</si>
  <si>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</si>
  <si>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</si>
  <si>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</si>
  <si>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</si>
  <si>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</si>
  <si>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</si>
  <si>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</si>
  <si>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</si>
  <si>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</si>
  <si>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</si>
  <si>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</si>
  <si>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</si>
  <si>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</si>
  <si>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</si>
  <si>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</si>
  <si>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</si>
  <si>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</si>
  <si>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</si>
  <si>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</si>
  <si>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</si>
  <si>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</si>
  <si>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</si>
  <si>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</si>
  <si>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</si>
  <si>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</si>
  <si>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</si>
  <si>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</si>
  <si>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</si>
  <si>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</si>
  <si>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</si>
  <si>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</si>
  <si>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</si>
  <si>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</si>
  <si>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</si>
  <si>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</si>
  <si>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</si>
  <si>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</si>
  <si>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</si>
  <si>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</si>
  <si>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</si>
  <si>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</si>
  <si>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</si>
  <si>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</si>
  <si>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</si>
  <si>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</si>
  <si>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</si>
  <si>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</si>
  <si>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</si>
  <si>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</si>
  <si>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</si>
  <si>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</si>
  <si>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</si>
  <si>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</si>
  <si>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</si>
  <si>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</si>
  <si>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</si>
  <si>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</si>
  <si>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</si>
  <si>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</si>
  <si>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</si>
  <si>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</si>
  <si>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</si>
  <si>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</si>
  <si>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</si>
  <si>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</si>
  <si>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</si>
  <si>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</si>
  <si>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</si>
  <si>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</si>
  <si>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</si>
  <si>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</si>
  <si>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</si>
  <si>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</si>
  <si>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</si>
  <si>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</si>
  <si>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</si>
  <si>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</si>
  <si>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</si>
  <si>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</si>
  <si>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</si>
  <si>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</si>
  <si>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</si>
  <si>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</si>
  <si>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</si>
  <si>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</si>
  <si>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</si>
  <si>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</si>
  <si>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</si>
  <si>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</si>
  <si>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</si>
  <si>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</si>
  <si>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</si>
  <si>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</si>
  <si>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</si>
  <si>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</si>
  <si>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</si>
  <si>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</si>
  <si>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</si>
  <si>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</si>
  <si>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</si>
  <si>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</si>
  <si>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</si>
  <si>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</si>
  <si>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</si>
  <si>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</si>
  <si>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</si>
  <si>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</si>
  <si>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</si>
  <si>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</si>
  <si>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</si>
  <si>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</si>
  <si>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</si>
  <si>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</si>
  <si>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</si>
  <si>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</si>
  <si>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</si>
  <si>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</si>
  <si>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</si>
  <si>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</si>
  <si>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</si>
  <si>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</si>
  <si>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</si>
  <si>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</si>
  <si>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</si>
  <si>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</si>
  <si>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</si>
  <si>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</si>
  <si>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</si>
  <si>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</si>
  <si>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</si>
  <si>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</si>
  <si>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</si>
  <si>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</si>
  <si>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</si>
  <si>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</si>
  <si>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</si>
  <si>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</si>
  <si>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</si>
  <si>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</si>
  <si>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</si>
  <si>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</si>
  <si>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</si>
  <si>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</si>
  <si>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</si>
  <si>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</si>
  <si>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</si>
  <si>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</si>
  <si>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</si>
  <si>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</si>
  <si>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</si>
  <si>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</si>
  <si>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</si>
  <si>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</si>
  <si>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</si>
  <si>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</si>
  <si>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</si>
  <si>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</si>
  <si>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</si>
  <si>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</si>
  <si>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</si>
  <si>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</si>
  <si>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</si>
  <si>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</si>
  <si>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</si>
  <si>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</si>
  <si>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</si>
  <si>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</si>
  <si>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</si>
  <si>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</si>
  <si>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</si>
  <si>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</si>
  <si>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</si>
  <si>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</si>
  <si>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</si>
  <si>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</si>
  <si>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</si>
  <si>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</si>
  <si>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</si>
  <si>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</si>
  <si>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</si>
  <si>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</si>
  <si>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</si>
  <si>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</si>
  <si>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</si>
  <si>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</si>
  <si>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</si>
  <si>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</si>
  <si>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</si>
  <si>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</si>
  <si>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</si>
  <si>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</si>
  <si>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</si>
  <si>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</si>
  <si>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</si>
  <si>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</si>
  <si>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</si>
  <si>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</si>
  <si>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</si>
  <si>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</si>
  <si>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</si>
  <si>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</si>
  <si>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</si>
  <si>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</si>
  <si>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</si>
  <si>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</si>
  <si>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</si>
  <si>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</si>
  <si>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</si>
  <si>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</si>
  <si>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</si>
  <si>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</si>
  <si>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</si>
  <si>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</si>
  <si>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</si>
  <si>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</si>
  <si>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</si>
  <si>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</si>
  <si>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</si>
  <si>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</si>
  <si>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</si>
  <si>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</si>
  <si>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</si>
  <si>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</si>
  <si>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</si>
  <si>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</si>
  <si>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</si>
  <si>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</si>
  <si>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</si>
  <si>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</si>
  <si>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</si>
  <si>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</si>
  <si>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</si>
  <si>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</si>
  <si>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</si>
  <si>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</si>
  <si>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</si>
  <si>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</si>
  <si>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</si>
  <si>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</si>
  <si>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</si>
  <si>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</si>
  <si>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</si>
  <si>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</si>
  <si>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</si>
  <si>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</si>
  <si>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</si>
  <si>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</si>
  <si>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</si>
  <si>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</si>
  <si>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</si>
  <si>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</si>
  <si>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</si>
  <si>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</si>
  <si>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</si>
  <si>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</si>
  <si>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</si>
  <si>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</si>
  <si>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</si>
  <si>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</si>
  <si>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</si>
  <si>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</si>
  <si>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</si>
  <si>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</si>
  <si>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</si>
  <si>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</si>
  <si>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</si>
  <si>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</si>
  <si>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</si>
  <si>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</si>
  <si>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</si>
  <si>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</si>
  <si>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</si>
  <si>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</si>
  <si>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</si>
  <si>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</si>
  <si>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</si>
  <si>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</si>
  <si>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</si>
  <si>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</si>
  <si>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</si>
  <si>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</si>
  <si>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</si>
  <si>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</si>
  <si>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</si>
  <si>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</si>
  <si>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</si>
  <si>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</si>
  <si>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</si>
  <si>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</si>
  <si>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</si>
  <si>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</si>
  <si>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</si>
  <si>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</si>
  <si>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</si>
  <si>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</si>
  <si>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</si>
  <si>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</si>
  <si>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</si>
  <si>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</si>
  <si>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</si>
  <si>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</si>
  <si>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</si>
  <si>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</si>
  <si>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</si>
  <si>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</si>
  <si>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</si>
  <si>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</si>
  <si>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</si>
  <si>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</si>
  <si>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</si>
  <si>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</si>
  <si>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</si>
  <si>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</si>
  <si>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</si>
  <si>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</si>
  <si>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</si>
  <si>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</si>
  <si>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</si>
  <si>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</si>
  <si>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</si>
  <si>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</si>
  <si>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</si>
  <si>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</si>
  <si>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</si>
  <si>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</si>
  <si>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</si>
  <si>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</si>
  <si>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</si>
  <si>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</si>
  <si>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</si>
  <si>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</si>
  <si>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</si>
  <si>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</si>
  <si>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</si>
  <si>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</si>
  <si>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</si>
  <si>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</si>
  <si>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</si>
  <si>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</si>
  <si>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</si>
  <si>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</si>
  <si>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</si>
  <si>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</si>
  <si>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</si>
  <si>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</si>
  <si>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</si>
  <si>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</si>
  <si>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</si>
  <si>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</si>
  <si>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</si>
  <si>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</si>
  <si>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</si>
  <si>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</si>
  <si>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</si>
  <si>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</si>
  <si>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</si>
  <si>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</si>
  <si>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</si>
  <si>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</si>
  <si>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</si>
  <si>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</si>
  <si>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</si>
  <si>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</si>
  <si>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</si>
  <si>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</si>
  <si>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</si>
  <si>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</si>
  <si>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</si>
  <si>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</si>
  <si>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</si>
  <si>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</si>
  <si>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</si>
  <si>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</si>
  <si>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</si>
  <si>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</si>
  <si>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</si>
  <si>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</si>
  <si>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</si>
  <si>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</si>
  <si>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</si>
  <si>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</si>
  <si>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</si>
  <si>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</si>
  <si>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</si>
  <si>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</si>
  <si>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</si>
  <si>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</si>
  <si>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</si>
  <si>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</si>
  <si>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</si>
  <si>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</si>
  <si>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</si>
  <si>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</si>
  <si>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</si>
  <si>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</si>
  <si>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</si>
  <si>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</si>
  <si>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</si>
  <si>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</si>
  <si>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</si>
  <si>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</si>
  <si>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</si>
  <si>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</si>
  <si>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</si>
  <si>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</si>
  <si>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</si>
  <si>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</si>
  <si>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</si>
  <si>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</si>
  <si>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</si>
  <si>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</si>
  <si>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</si>
  <si>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</si>
  <si>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</si>
  <si>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</si>
  <si>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</si>
  <si>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</si>
  <si>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</si>
  <si>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</si>
  <si>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</si>
  <si>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</si>
  <si>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</si>
  <si>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</si>
  <si>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</si>
  <si>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</si>
  <si>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</si>
  <si>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</si>
  <si>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</si>
  <si>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</si>
  <si>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</si>
  <si>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</si>
  <si>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</si>
  <si>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</si>
  <si>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</si>
  <si>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</si>
  <si>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</si>
  <si>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</si>
  <si>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</si>
  <si>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</si>
  <si>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</si>
  <si>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</si>
  <si>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</si>
  <si>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</si>
  <si>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</si>
  <si>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</si>
  <si>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</si>
  <si>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</si>
  <si>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</si>
  <si>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</si>
  <si>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</si>
  <si>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</si>
  <si>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</si>
  <si>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</si>
  <si>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</si>
  <si>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</si>
  <si>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</si>
  <si>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</si>
  <si>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</si>
  <si>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</si>
  <si>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</si>
  <si>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</si>
  <si>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</si>
  <si>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</si>
  <si>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</si>
  <si>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</si>
  <si>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</si>
  <si>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</si>
  <si>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</si>
  <si>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</si>
  <si>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</si>
  <si>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</si>
  <si>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</si>
  <si>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</si>
  <si>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</si>
  <si>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</si>
  <si>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</si>
  <si>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</si>
  <si>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</si>
  <si>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</si>
  <si>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</si>
  <si>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</si>
  <si>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</si>
  <si>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</si>
  <si>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</si>
  <si>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</si>
  <si>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</si>
  <si>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</si>
  <si>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</si>
  <si>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</si>
  <si>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</si>
  <si>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</si>
  <si>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</si>
  <si>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</si>
  <si>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</si>
  <si>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</si>
  <si>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</si>
  <si>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</si>
  <si>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</si>
  <si>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</si>
  <si>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</si>
  <si>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</si>
  <si>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</si>
  <si>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</si>
  <si>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</si>
  <si>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</si>
  <si>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</si>
  <si>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</si>
  <si>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</si>
  <si>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</si>
  <si>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</si>
  <si>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</si>
  <si>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</si>
  <si>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</si>
  <si>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</si>
  <si>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</si>
  <si>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</si>
  <si>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</si>
  <si>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</si>
  <si>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</si>
  <si>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</si>
  <si>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</si>
  <si>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</si>
  <si>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</si>
  <si>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</si>
  <si>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</si>
  <si>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</si>
  <si>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</si>
  <si>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</si>
  <si>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</si>
  <si>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</si>
  <si>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</si>
  <si>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</si>
  <si>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</si>
  <si>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</si>
  <si>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</si>
  <si>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</si>
  <si>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</si>
  <si>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</si>
  <si>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</si>
  <si>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</si>
  <si>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</si>
  <si>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</si>
  <si>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</si>
  <si>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</si>
  <si>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</si>
  <si>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</si>
  <si>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</si>
  <si>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</si>
  <si>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</si>
  <si>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</si>
  <si>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</si>
  <si>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</si>
  <si>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</si>
  <si>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</si>
  <si>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</si>
  <si>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</si>
  <si>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</si>
  <si>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</si>
  <si>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</si>
  <si>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</si>
  <si>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</si>
  <si>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</si>
  <si>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</si>
  <si>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</si>
  <si>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</si>
  <si>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</si>
  <si>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</si>
  <si>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</si>
  <si>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</si>
  <si>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</si>
  <si>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</si>
  <si>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</si>
  <si>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</si>
  <si>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</si>
  <si>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</si>
  <si>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</si>
  <si>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</si>
  <si>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</si>
  <si>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</si>
  <si>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</si>
  <si>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</si>
  <si>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</si>
  <si>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</si>
  <si>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</si>
  <si>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</si>
  <si>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</si>
  <si>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</si>
  <si>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</si>
  <si>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</si>
  <si>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</si>
  <si>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</si>
  <si>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</si>
  <si>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</si>
  <si>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</si>
  <si>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</si>
  <si>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</si>
  <si>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</si>
  <si>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</si>
  <si>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</si>
  <si>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</si>
  <si>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</si>
  <si>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</si>
  <si>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</si>
  <si>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</si>
  <si>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</si>
  <si>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</si>
  <si>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</si>
  <si>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</si>
  <si>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</si>
  <si>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</si>
  <si>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</si>
  <si>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</si>
  <si>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</si>
  <si>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</si>
  <si>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</si>
  <si>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</si>
  <si>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</si>
  <si>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</si>
  <si>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</si>
  <si>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</si>
  <si>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</si>
  <si>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</si>
  <si>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</si>
  <si>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</si>
  <si>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</si>
  <si>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</si>
  <si>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</si>
  <si>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</si>
  <si>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</si>
  <si>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</si>
  <si>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</si>
  <si>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</si>
  <si>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</si>
  <si>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</si>
  <si>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</si>
  <si>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</si>
  <si>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</si>
  <si>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</si>
  <si>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</si>
  <si>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</si>
  <si>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</si>
  <si>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</si>
  <si>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</si>
  <si>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</si>
  <si>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</si>
  <si>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</si>
  <si>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</si>
  <si>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</si>
  <si>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</si>
  <si>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</si>
  <si>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</si>
  <si>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</si>
  <si>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</si>
  <si>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</si>
  <si>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</si>
  <si>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</si>
  <si>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</si>
  <si>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</si>
  <si>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</si>
  <si>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</si>
  <si>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</si>
  <si>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</si>
  <si>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</si>
  <si>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</si>
  <si>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</si>
  <si>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</si>
  <si>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</si>
  <si>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</si>
  <si>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</si>
  <si>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</si>
  <si>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</si>
  <si>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</si>
  <si>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</si>
  <si>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</si>
  <si>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</si>
  <si>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</si>
  <si>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</si>
  <si>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</si>
  <si>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</si>
  <si>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</si>
  <si>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</si>
  <si>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</si>
  <si>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</si>
  <si>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</si>
  <si>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</si>
  <si>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</si>
  <si>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</si>
  <si>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</si>
  <si>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</si>
  <si>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</si>
  <si>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</si>
  <si>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</si>
  <si>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</si>
  <si>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</si>
  <si>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</si>
  <si>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</si>
  <si>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</si>
  <si>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</si>
  <si>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</si>
  <si>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</si>
  <si>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</si>
  <si>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</si>
  <si>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</si>
  <si>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</si>
  <si>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</si>
  <si>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</si>
  <si>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</si>
  <si>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</si>
  <si>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</si>
  <si>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</si>
  <si>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</si>
  <si>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</si>
  <si>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</si>
  <si>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</si>
  <si>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</si>
  <si>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</si>
  <si>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</si>
  <si>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</si>
  <si>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</si>
  <si>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</si>
  <si>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</si>
  <si>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</si>
  <si>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</si>
  <si>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</si>
  <si>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</si>
  <si>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</si>
  <si>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</si>
  <si>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</si>
  <si>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</si>
  <si>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</si>
  <si>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</si>
  <si>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</si>
  <si>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</si>
  <si>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</si>
  <si>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</si>
  <si>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</si>
  <si>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</si>
  <si>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</si>
  <si>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</si>
  <si>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</si>
  <si>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</si>
  <si>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</si>
  <si>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</si>
  <si>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</si>
  <si>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</si>
  <si>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</si>
  <si>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</si>
  <si>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</si>
  <si>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</si>
  <si>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</si>
  <si>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</si>
  <si>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</si>
  <si>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</si>
  <si>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</si>
  <si>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</si>
  <si>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</si>
  <si>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</si>
  <si>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</si>
  <si>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</si>
  <si>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</si>
  <si>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</si>
  <si>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</si>
  <si>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</si>
  <si>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</si>
  <si>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</si>
  <si>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</si>
  <si>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</si>
  <si>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</si>
  <si>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</si>
  <si>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</si>
  <si>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</si>
  <si>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</si>
  <si>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</si>
  <si>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</si>
  <si>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</si>
  <si>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</si>
  <si>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</si>
  <si>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</si>
  <si>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</si>
  <si>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</si>
  <si>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</si>
  <si>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</si>
  <si>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</si>
  <si>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</si>
  <si>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</si>
  <si>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</si>
  <si>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</si>
  <si>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</si>
  <si>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</si>
  <si>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</si>
  <si>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</si>
  <si>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</si>
  <si>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</si>
  <si>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</si>
  <si>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</si>
  <si>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</si>
  <si>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</si>
  <si>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</si>
  <si>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</si>
  <si>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</si>
  <si>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</si>
  <si>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</si>
  <si>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</si>
  <si>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</si>
  <si>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</si>
  <si>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</si>
  <si>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</si>
  <si>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</si>
  <si>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</si>
  <si>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</si>
  <si>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</si>
  <si>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</si>
  <si>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</si>
  <si>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</si>
  <si>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</si>
  <si>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</si>
  <si>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</si>
  <si>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</si>
  <si>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</si>
  <si>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</si>
  <si>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</si>
  <si>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</si>
  <si>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</si>
  <si>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</si>
  <si>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</si>
  <si>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</si>
  <si>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</si>
  <si>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</si>
  <si>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</si>
  <si>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</si>
  <si>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</si>
  <si>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</si>
  <si>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</si>
  <si>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</si>
  <si>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</si>
  <si>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</si>
  <si>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</si>
  <si>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</si>
  <si>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</si>
  <si>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</si>
  <si>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</si>
  <si>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</si>
  <si>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</si>
  <si>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</si>
  <si>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</si>
  <si>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</si>
  <si>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</si>
  <si>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</si>
  <si>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</si>
  <si>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</si>
  <si>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</si>
  <si>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</si>
  <si>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</si>
  <si>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</si>
  <si>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</si>
  <si>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</si>
  <si>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</si>
  <si>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</si>
  <si>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</si>
  <si>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</si>
  <si>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</si>
  <si>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</si>
  <si>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</si>
  <si>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</si>
  <si>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</si>
  <si>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</si>
  <si>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</si>
  <si>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</si>
  <si>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</si>
  <si>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</si>
  <si>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</si>
  <si>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</si>
  <si>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</si>
  <si>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</si>
  <si>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</si>
  <si>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</si>
  <si>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</si>
  <si>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</si>
  <si>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</si>
  <si>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</si>
  <si>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</si>
  <si>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</si>
  <si>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</si>
  <si>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</si>
  <si>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</si>
  <si>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</si>
  <si>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</si>
  <si>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</si>
  <si>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</si>
  <si>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</si>
  <si>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</si>
  <si>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</si>
  <si>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</si>
  <si>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</si>
  <si>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</si>
  <si>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</si>
  <si>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</si>
  <si>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</si>
  <si>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</si>
  <si>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</si>
  <si>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</si>
  <si>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</si>
  <si>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</si>
  <si>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</si>
  <si>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</si>
  <si>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</si>
  <si>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</si>
  <si>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</si>
  <si>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</si>
  <si>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</si>
  <si>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</si>
  <si>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</si>
  <si>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</si>
  <si>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</si>
  <si>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</si>
  <si>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</si>
  <si>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</si>
  <si>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</si>
  <si>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</si>
  <si>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</si>
  <si>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</si>
  <si>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</si>
  <si>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</si>
  <si>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</si>
  <si>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</si>
  <si>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</si>
  <si>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</si>
  <si>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</si>
  <si>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</si>
  <si>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</si>
  <si>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</si>
  <si>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</si>
  <si>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</si>
  <si>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</si>
  <si>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</si>
  <si>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</si>
  <si>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</si>
  <si>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</si>
  <si>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</si>
  <si>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</si>
  <si>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</si>
  <si>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</si>
  <si>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</si>
  <si>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</si>
  <si>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</si>
  <si>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</si>
  <si>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</si>
  <si>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</si>
  <si>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</si>
  <si>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</si>
  <si>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</si>
  <si>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</si>
  <si>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</si>
  <si>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</si>
  <si>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</si>
  <si>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</si>
  <si>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</si>
  <si>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</si>
  <si>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</si>
  <si>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</si>
  <si>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</si>
  <si>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</si>
  <si>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</si>
  <si>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</si>
  <si>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</si>
  <si>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</si>
  <si>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</si>
  <si>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</si>
  <si>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</si>
  <si>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</si>
  <si>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</si>
  <si>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</si>
  <si>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</si>
  <si>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</si>
  <si>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</si>
  <si>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</si>
  <si>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</si>
  <si>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</si>
  <si>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</si>
  <si>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</si>
  <si>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</si>
  <si>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</si>
  <si>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</si>
  <si>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</si>
  <si>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</si>
  <si>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</si>
  <si>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</si>
  <si>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</si>
  <si>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</si>
  <si>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</si>
  <si>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</si>
  <si>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</si>
  <si>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</si>
  <si>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</si>
  <si>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</si>
  <si>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</si>
  <si>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</si>
  <si>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</si>
  <si>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</si>
  <si>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</si>
  <si>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</si>
  <si>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</si>
  <si>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</si>
  <si>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</si>
  <si>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</si>
  <si>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</si>
  <si>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</si>
  <si>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</si>
  <si>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</si>
  <si>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</si>
  <si>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</si>
  <si>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</si>
  <si>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</si>
  <si>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</si>
  <si>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</si>
  <si>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</si>
  <si>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</si>
  <si>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</si>
  <si>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</si>
  <si>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</si>
  <si>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</si>
  <si>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</si>
  <si>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</si>
  <si>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</si>
  <si>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</si>
  <si>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</si>
  <si>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</si>
  <si>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</si>
  <si>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</si>
  <si>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</si>
  <si>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</si>
  <si>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</si>
  <si>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</si>
  <si>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</si>
  <si>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</si>
  <si>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</si>
  <si>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</si>
  <si>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</si>
  <si>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</si>
  <si>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</si>
  <si>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</si>
  <si>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</si>
  <si>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</si>
  <si>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</si>
  <si>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</si>
  <si>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</si>
  <si>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</si>
  <si>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</si>
  <si>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</si>
  <si>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</si>
  <si>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</si>
  <si>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</si>
  <si>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</si>
  <si>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</si>
  <si>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</si>
  <si>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</si>
  <si>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</si>
  <si>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</si>
  <si>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</si>
  <si>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</si>
  <si>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</si>
  <si>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</si>
  <si>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</si>
  <si>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</si>
  <si>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</si>
  <si>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</si>
  <si>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</si>
  <si>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</si>
  <si>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</si>
  <si>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</si>
  <si>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</si>
  <si>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</si>
  <si>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</si>
  <si>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</si>
  <si>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</si>
  <si>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</si>
  <si>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</si>
  <si>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</si>
  <si>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</si>
  <si>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</si>
  <si>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</si>
  <si>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</si>
  <si>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</si>
  <si>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</si>
  <si>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</si>
  <si>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</si>
  <si>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</si>
  <si>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</si>
  <si>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</si>
  <si>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</si>
  <si>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</si>
  <si>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</si>
  <si>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</si>
  <si>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</si>
  <si>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</si>
  <si>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</si>
  <si>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</si>
  <si>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</si>
  <si>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</si>
  <si>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</si>
  <si>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</si>
  <si>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</si>
  <si>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</si>
  <si>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</si>
  <si>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</si>
  <si>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</si>
  <si>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</si>
  <si>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</si>
  <si>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</si>
  <si>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</si>
  <si>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</si>
  <si>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</si>
  <si>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</si>
  <si>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</si>
  <si>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</si>
  <si>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</si>
  <si>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</si>
  <si>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</si>
  <si>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</si>
  <si>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</si>
  <si>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</si>
  <si>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</si>
  <si>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</si>
  <si>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</si>
  <si>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</si>
  <si>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</si>
  <si>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</si>
  <si>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</si>
  <si>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</si>
  <si>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</si>
  <si>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</si>
  <si>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</si>
  <si>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</si>
  <si>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</si>
  <si>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</si>
  <si>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</si>
  <si>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</si>
  <si>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</si>
  <si>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</si>
  <si>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</si>
  <si>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</si>
  <si>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</si>
  <si>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</si>
  <si>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</si>
  <si>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</si>
  <si>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</si>
  <si>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</si>
  <si>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</si>
  <si>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</si>
  <si>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</si>
  <si>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</si>
  <si>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</si>
  <si>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</si>
  <si>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</si>
  <si>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</si>
  <si>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</si>
  <si>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</si>
  <si>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</si>
  <si>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</si>
  <si>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</si>
  <si>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</si>
  <si>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</si>
  <si>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</si>
  <si>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</si>
  <si>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</si>
  <si>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</si>
  <si>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</si>
  <si>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</si>
  <si>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</si>
  <si>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</si>
  <si>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</si>
  <si>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</si>
  <si>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</si>
  <si>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</si>
  <si>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</si>
  <si>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</si>
  <si>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</si>
  <si>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</si>
  <si>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</si>
  <si>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</si>
  <si>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</si>
  <si>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</si>
  <si>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</si>
  <si>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</si>
  <si>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</si>
  <si>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</si>
  <si>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</si>
  <si>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</si>
  <si>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</si>
  <si>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</si>
  <si>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</si>
  <si>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</si>
  <si>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</si>
  <si>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</si>
  <si>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</si>
  <si>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</si>
  <si>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</si>
  <si>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</si>
  <si>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</si>
  <si>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</si>
  <si>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</si>
  <si>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</si>
  <si>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</si>
  <si>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</si>
  <si>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</si>
  <si>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</si>
  <si>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</si>
  <si>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</si>
  <si>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</si>
  <si>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</si>
  <si>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</si>
  <si>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</si>
  <si>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</si>
  <si>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</si>
  <si>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</si>
  <si>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</si>
  <si>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</si>
  <si>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</si>
  <si>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</si>
  <si>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</si>
  <si>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</si>
  <si>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</si>
  <si>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</si>
  <si>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</si>
  <si>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</si>
  <si>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</si>
  <si>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</si>
  <si>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</si>
  <si>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</si>
  <si>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</si>
  <si>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</si>
  <si>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</si>
  <si>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</si>
  <si>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</si>
  <si>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</si>
  <si>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</si>
  <si>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</si>
  <si>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</si>
  <si>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</si>
  <si>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</si>
  <si>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</si>
  <si>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</si>
  <si>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</si>
  <si>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</si>
  <si>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</si>
  <si>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</si>
  <si>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</si>
  <si>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</si>
  <si>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</si>
  <si>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</si>
  <si>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</si>
  <si>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</si>
  <si>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</si>
  <si>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</si>
  <si>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</si>
  <si>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</si>
  <si>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</si>
  <si>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</si>
  <si>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</si>
  <si>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</si>
  <si>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</si>
  <si>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</si>
  <si>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</si>
  <si>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</si>
  <si>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</si>
  <si>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</si>
  <si>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</si>
  <si>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</si>
  <si>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</si>
  <si>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</si>
  <si>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</si>
  <si>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</si>
  <si>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</si>
  <si>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</si>
  <si>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</si>
  <si>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</si>
  <si>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</si>
  <si>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</si>
  <si>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</si>
  <si>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</si>
  <si>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</si>
  <si>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</si>
  <si>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</si>
  <si>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</si>
  <si>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</si>
  <si>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</si>
  <si>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</si>
  <si>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</si>
  <si>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</si>
  <si>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</si>
  <si>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</si>
  <si>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</si>
  <si>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</si>
  <si>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</si>
  <si>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</si>
  <si>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</si>
  <si>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</si>
  <si>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</si>
  <si>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</si>
  <si>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</si>
  <si>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</si>
  <si>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</si>
  <si>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</si>
  <si>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</si>
  <si>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</si>
  <si>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</si>
  <si>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</si>
  <si>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</si>
  <si>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</si>
  <si>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</si>
  <si>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</si>
  <si>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</si>
  <si>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</si>
  <si>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</si>
  <si>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</si>
  <si>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</si>
  <si>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</si>
  <si>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</si>
  <si>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</si>
  <si>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</si>
  <si>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</si>
  <si>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</si>
  <si>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</si>
  <si>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</si>
  <si>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</si>
  <si>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</si>
  <si>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</si>
  <si>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</si>
  <si>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</si>
  <si>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</si>
  <si>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</si>
  <si>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</si>
  <si>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</si>
  <si>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</si>
  <si>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</si>
  <si>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</si>
  <si>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</si>
  <si>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</si>
  <si>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</si>
  <si>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</si>
  <si>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</si>
  <si>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</si>
  <si>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</si>
  <si>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</si>
  <si>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</si>
  <si>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</si>
  <si>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</si>
  <si>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</si>
  <si>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</si>
  <si>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</si>
  <si>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</si>
  <si>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</si>
  <si>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</si>
  <si>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</si>
  <si>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</si>
  <si>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</si>
  <si>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</si>
  <si>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</si>
  <si>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</si>
  <si>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</si>
  <si>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</si>
  <si>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</si>
  <si>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</si>
  <si>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</si>
  <si>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</si>
  <si>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</si>
  <si>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</si>
  <si>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</si>
  <si>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</si>
  <si>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</si>
  <si>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</si>
  <si>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</si>
  <si>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</si>
  <si>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</si>
  <si>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</si>
  <si>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</si>
  <si>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</si>
  <si>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</si>
  <si>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</si>
  <si>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</si>
  <si>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</si>
  <si>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</si>
  <si>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</si>
  <si>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</si>
  <si>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</si>
  <si>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</si>
  <si>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</si>
  <si>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</si>
  <si>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</si>
  <si>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</si>
  <si>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</si>
  <si>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</si>
  <si>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</si>
  <si>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</si>
  <si>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</si>
  <si>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</si>
  <si>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</si>
  <si>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</si>
  <si>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</si>
  <si>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</si>
  <si>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</si>
  <si>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</si>
  <si>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</si>
  <si>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</si>
  <si>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</si>
  <si>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</si>
  <si>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</si>
  <si>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</si>
  <si>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</si>
  <si>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</si>
  <si>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</si>
  <si>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</si>
  <si>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</si>
  <si>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</si>
  <si>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</si>
  <si>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</si>
  <si>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</si>
  <si>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</si>
  <si>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</si>
  <si>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</si>
  <si>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</si>
  <si>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</si>
  <si>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</si>
  <si>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</si>
  <si>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</si>
  <si>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</si>
  <si>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</si>
  <si>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</si>
  <si>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</si>
  <si>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</si>
  <si>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</si>
  <si>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</si>
  <si>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</si>
  <si>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</si>
  <si>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</si>
  <si>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</si>
  <si>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</si>
  <si>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</si>
  <si>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</si>
  <si>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</si>
  <si>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</si>
  <si>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</si>
  <si>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</si>
  <si>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</si>
  <si>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</si>
  <si>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</si>
  <si>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</si>
  <si>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</si>
  <si>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</si>
  <si>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</si>
  <si>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</si>
  <si>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</si>
  <si>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</si>
  <si>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</si>
  <si>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</si>
  <si>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</si>
  <si>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</si>
  <si>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</si>
  <si>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</si>
  <si>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</si>
  <si>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</si>
  <si>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</si>
  <si>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</si>
  <si>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</si>
  <si>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</si>
  <si>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</si>
  <si>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</si>
  <si>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</si>
  <si>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</si>
  <si>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</si>
  <si>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</si>
  <si>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</si>
  <si>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</si>
  <si>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</si>
  <si>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</si>
  <si>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</si>
  <si>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</si>
  <si>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</si>
  <si>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</si>
  <si>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</si>
  <si>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</si>
  <si>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</si>
  <si>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</si>
  <si>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</si>
  <si>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</si>
  <si>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</si>
  <si>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</si>
  <si>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</si>
  <si>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</si>
  <si>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</si>
  <si>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</si>
  <si>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</si>
  <si>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</si>
  <si>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</si>
  <si>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</si>
  <si>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</si>
  <si>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</si>
  <si>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</si>
  <si>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</si>
  <si>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</si>
  <si>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</si>
  <si>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</si>
  <si>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</si>
  <si>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</si>
  <si>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</si>
  <si>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</si>
  <si>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</si>
  <si>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</si>
  <si>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</si>
  <si>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</si>
  <si>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</si>
  <si>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</si>
  <si>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</si>
  <si>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</si>
  <si>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</si>
  <si>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</si>
  <si>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</si>
  <si>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</si>
  <si>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</si>
  <si>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</si>
  <si>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</si>
  <si>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</si>
  <si>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</si>
  <si>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</si>
  <si>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</si>
  <si>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</si>
  <si>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</si>
  <si>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</si>
  <si>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</si>
  <si>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</si>
  <si>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</si>
  <si>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</si>
  <si>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</si>
  <si>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</si>
  <si>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</si>
  <si>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</si>
  <si>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</si>
  <si>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</si>
  <si>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</si>
  <si>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</si>
  <si>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</si>
  <si>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</si>
  <si>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</si>
  <si>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</si>
  <si>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</si>
  <si>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</si>
  <si>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</si>
  <si>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</si>
  <si>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</si>
  <si>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</si>
  <si>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</si>
  <si>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</si>
  <si>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</si>
  <si>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</si>
  <si>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</si>
  <si>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</si>
  <si>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</si>
  <si>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</si>
  <si>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</si>
  <si>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</si>
  <si>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</si>
  <si>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</si>
  <si>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</si>
  <si>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</si>
  <si>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</si>
  <si>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</si>
  <si>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</si>
  <si>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</si>
  <si>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</si>
  <si>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</si>
  <si>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</si>
  <si>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</si>
  <si>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</si>
  <si>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</si>
  <si>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</si>
  <si>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</si>
  <si>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</si>
  <si>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</si>
  <si>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</si>
  <si>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</si>
  <si>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</si>
  <si>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</si>
  <si>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</si>
  <si>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</si>
  <si>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</si>
  <si>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</si>
  <si>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</si>
  <si>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</si>
  <si>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</si>
  <si>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</si>
  <si>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</si>
  <si>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</si>
  <si>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</si>
  <si>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</si>
  <si>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</si>
  <si>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</si>
  <si>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</si>
  <si>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</si>
  <si>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</si>
  <si>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</si>
  <si>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</si>
  <si>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</si>
  <si>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</si>
  <si>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</si>
  <si>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</si>
  <si>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</si>
  <si>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</si>
  <si>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</si>
  <si>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</si>
  <si>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</si>
  <si>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</si>
  <si>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</si>
  <si>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</si>
  <si>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</si>
  <si>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</si>
  <si>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</si>
  <si>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</si>
  <si>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</si>
  <si>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</si>
  <si>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</si>
  <si>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</si>
  <si>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</si>
  <si>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</si>
  <si>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</si>
  <si>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</si>
  <si>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</si>
  <si>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</si>
  <si>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</si>
  <si>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</si>
  <si>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</si>
  <si>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</si>
  <si>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</si>
  <si>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</si>
  <si>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</si>
  <si>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</si>
  <si>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</si>
  <si>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</si>
  <si>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</si>
  <si>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</si>
  <si>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</si>
  <si>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</si>
  <si>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</si>
  <si>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</si>
  <si>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</si>
  <si>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</si>
  <si>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</si>
  <si>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</si>
  <si>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</si>
  <si>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</si>
  <si>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</si>
  <si>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</si>
  <si>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</si>
  <si>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</si>
  <si>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</si>
  <si>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</si>
  <si>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</si>
  <si>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</si>
  <si>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</si>
  <si>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</si>
  <si>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</si>
  <si>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</si>
  <si>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</si>
  <si>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</si>
  <si>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</si>
  <si>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</si>
  <si>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</si>
  <si>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</si>
  <si>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</si>
  <si>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</si>
  <si>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</si>
  <si>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</si>
  <si>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</si>
  <si>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</si>
  <si>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</si>
  <si>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</si>
  <si>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</si>
  <si>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</si>
  <si>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</si>
  <si>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</si>
  <si>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</si>
  <si>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</si>
  <si>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</si>
  <si>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</si>
  <si>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</si>
  <si>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</si>
  <si>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</si>
  <si>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</si>
  <si>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</si>
  <si>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</si>
  <si>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</si>
  <si>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</si>
  <si>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</si>
  <si>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</si>
  <si>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</si>
  <si>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</si>
  <si>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</si>
  <si>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</si>
  <si>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</si>
  <si>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</si>
  <si>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</si>
  <si>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</si>
  <si>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</si>
  <si>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</si>
  <si>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</si>
  <si>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</si>
  <si>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</si>
  <si>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</si>
  <si>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</si>
  <si>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</si>
  <si>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</si>
  <si>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</si>
  <si>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</si>
  <si>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</si>
  <si>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</si>
  <si>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</si>
  <si>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</si>
  <si>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</si>
  <si>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</si>
  <si>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</si>
  <si>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</si>
  <si>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</si>
  <si>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</si>
  <si>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</si>
  <si>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</si>
  <si>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</si>
  <si>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</si>
  <si>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</si>
  <si>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</si>
  <si>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</si>
  <si>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</si>
  <si>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</si>
  <si>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</si>
  <si>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</si>
  <si>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</si>
  <si>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</si>
  <si>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</si>
  <si>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</si>
  <si>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</si>
  <si>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</si>
  <si>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</si>
  <si>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</si>
  <si>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</si>
  <si>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</si>
  <si>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</si>
  <si>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</si>
  <si>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</si>
  <si>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</si>
  <si>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</si>
  <si>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</si>
  <si>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</si>
  <si>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</si>
  <si>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</si>
  <si>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</si>
  <si>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</si>
  <si>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</si>
  <si>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</si>
  <si>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</si>
  <si>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</si>
  <si>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</si>
  <si>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</si>
  <si>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</si>
  <si>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</si>
  <si>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</si>
  <si>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</si>
  <si>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</si>
  <si>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</si>
  <si>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</si>
  <si>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</si>
  <si>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</si>
  <si>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</si>
  <si>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</si>
  <si>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</si>
  <si>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</si>
  <si>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</si>
  <si>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</si>
  <si>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</si>
  <si>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</si>
  <si>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</si>
  <si>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</si>
  <si>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</si>
  <si>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</si>
  <si>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</si>
  <si>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</si>
  <si>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</si>
  <si>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</si>
  <si>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</si>
  <si>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</si>
  <si>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</si>
  <si>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</si>
  <si>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</si>
  <si>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</si>
  <si>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</si>
  <si>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</si>
  <si>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</si>
  <si>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</si>
  <si>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</si>
  <si>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</si>
  <si>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</si>
  <si>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</si>
  <si>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</si>
  <si>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</si>
  <si>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</si>
  <si>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</si>
  <si>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</si>
  <si>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</si>
  <si>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</si>
  <si>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</si>
  <si>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</si>
  <si>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</si>
  <si>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</si>
  <si>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</si>
  <si>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</si>
  <si>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</si>
  <si>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</si>
  <si>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</si>
  <si>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</si>
  <si>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</si>
  <si>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</si>
  <si>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</si>
  <si>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</si>
  <si>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</si>
  <si>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</si>
  <si>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</si>
  <si>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</si>
  <si>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</si>
  <si>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</si>
  <si>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</si>
  <si>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</si>
  <si>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</si>
  <si>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</si>
  <si>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</si>
  <si>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</si>
  <si>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</si>
  <si>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</si>
  <si>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</si>
  <si>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</si>
  <si>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</si>
  <si>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</si>
  <si>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</si>
  <si>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</si>
  <si>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</si>
  <si>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</si>
  <si>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</si>
  <si>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</si>
  <si>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</si>
  <si>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</si>
  <si>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</si>
  <si>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</si>
  <si>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</si>
  <si>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</si>
  <si>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</si>
  <si>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</si>
  <si>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</si>
  <si>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</si>
  <si>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</si>
  <si>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</si>
  <si>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</si>
  <si>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</si>
  <si>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</si>
  <si>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</si>
  <si>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</si>
  <si>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</si>
  <si>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</si>
  <si>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</si>
  <si>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</si>
  <si>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</si>
  <si>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</si>
  <si>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</si>
  <si>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</si>
  <si>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</si>
  <si>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</si>
  <si>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</si>
  <si>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</si>
  <si>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</si>
  <si>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</si>
  <si>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</si>
  <si>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</si>
  <si>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</si>
  <si>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</si>
  <si>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</si>
  <si>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</si>
  <si>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</si>
  <si>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</si>
  <si>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</si>
  <si>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</si>
  <si>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</si>
  <si>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</si>
  <si>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</si>
  <si>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</si>
  <si>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</si>
  <si>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</si>
  <si>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</si>
  <si>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</si>
  <si>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</si>
  <si>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</si>
  <si>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</si>
  <si>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</si>
  <si>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</si>
  <si>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</si>
  <si>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</si>
  <si>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</si>
  <si>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</si>
  <si>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</si>
  <si>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</si>
  <si>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</si>
  <si>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</si>
  <si>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</si>
  <si>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</si>
  <si>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</si>
  <si>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</si>
  <si>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</si>
  <si>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</si>
  <si>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</si>
  <si>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</si>
  <si>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</si>
  <si>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</si>
  <si>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</si>
  <si>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</si>
  <si>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</si>
  <si>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</si>
  <si>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</si>
  <si>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</si>
  <si>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</si>
  <si>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</si>
  <si>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</si>
  <si>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</si>
  <si>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</si>
  <si>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</si>
  <si>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</si>
  <si>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</si>
  <si>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</si>
  <si>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</si>
  <si>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</si>
  <si>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</si>
  <si>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</si>
  <si>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</si>
  <si>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</si>
  <si>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</si>
  <si>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</si>
  <si>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</si>
  <si>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</si>
  <si>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</si>
  <si>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</si>
  <si>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</si>
  <si>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</si>
  <si>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</si>
  <si>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</si>
  <si>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</si>
  <si>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</si>
  <si>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</si>
  <si>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</si>
  <si>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</si>
  <si>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</si>
  <si>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</si>
  <si>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</si>
  <si>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</si>
  <si>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</si>
  <si>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</si>
  <si>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</si>
  <si>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</si>
  <si>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</si>
  <si>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</si>
  <si>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</si>
  <si>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</si>
  <si>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</si>
  <si>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</si>
  <si>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</si>
  <si>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</si>
  <si>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</si>
  <si>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</si>
  <si>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</si>
  <si>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</si>
  <si>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</si>
  <si>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</si>
  <si>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</si>
  <si>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</si>
  <si>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</si>
  <si>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</si>
  <si>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</si>
  <si>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</si>
  <si>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</si>
  <si>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</si>
  <si>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</si>
  <si>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</si>
  <si>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</si>
  <si>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</si>
  <si>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</si>
  <si>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</si>
  <si>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</si>
  <si>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</si>
  <si>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</si>
  <si>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</si>
  <si>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</si>
  <si>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</si>
  <si>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</si>
  <si>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</si>
  <si>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</si>
  <si>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</si>
  <si>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</si>
  <si>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</si>
  <si>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</si>
  <si>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</si>
  <si>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</si>
  <si>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</si>
  <si>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</si>
  <si>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</si>
  <si>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</si>
  <si>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</si>
  <si>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</si>
  <si>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</si>
  <si>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</si>
  <si>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</si>
  <si>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</si>
  <si>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</si>
  <si>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</si>
  <si>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</si>
  <si>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</si>
  <si>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</si>
  <si>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</si>
  <si>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</si>
  <si>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</si>
  <si>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</si>
  <si>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</si>
  <si>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</si>
  <si>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</si>
  <si>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</si>
  <si>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</si>
  <si>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</si>
  <si>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</si>
  <si>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</si>
  <si>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</si>
  <si>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</si>
  <si>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</si>
  <si>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</si>
  <si>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</si>
  <si>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</si>
  <si>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</si>
  <si>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</si>
  <si>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</si>
  <si>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</si>
  <si>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</si>
  <si>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</si>
  <si>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</si>
  <si>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</si>
  <si>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</si>
  <si>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</si>
  <si>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</si>
  <si>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</si>
  <si>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</si>
  <si>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</si>
  <si>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</si>
  <si>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</si>
  <si>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</si>
  <si>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</si>
  <si>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</si>
  <si>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</si>
  <si>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</si>
  <si>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</si>
  <si>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</si>
  <si>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</si>
  <si>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</si>
  <si>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</si>
  <si>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</si>
  <si>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</si>
  <si>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</si>
  <si>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</si>
  <si>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</si>
  <si>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</si>
  <si>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</si>
  <si>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</si>
  <si>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</si>
  <si>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</si>
  <si>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</si>
  <si>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</si>
  <si>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</si>
  <si>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</si>
  <si>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</si>
  <si>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</si>
  <si>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</si>
  <si>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</si>
  <si>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</si>
  <si>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</si>
  <si>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</si>
  <si>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</si>
  <si>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</si>
  <si>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</si>
  <si>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</si>
  <si>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</si>
  <si>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</si>
  <si>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</si>
  <si>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</si>
  <si>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</si>
  <si>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</si>
  <si>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</si>
  <si>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</si>
  <si>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</si>
  <si>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</si>
  <si>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</si>
  <si>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</si>
  <si>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</si>
  <si>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</si>
  <si>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</si>
  <si>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</si>
  <si>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</si>
  <si>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</si>
  <si>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</si>
  <si>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</si>
  <si>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</si>
  <si>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</si>
  <si>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</si>
  <si>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</si>
  <si>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</si>
  <si>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</si>
  <si>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</si>
  <si>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</si>
  <si>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</si>
  <si>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</si>
  <si>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</si>
  <si>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</si>
  <si>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</si>
  <si>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</si>
  <si>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</si>
  <si>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</si>
  <si>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</si>
  <si>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</si>
  <si>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</si>
  <si>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</si>
  <si>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</si>
  <si>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</si>
  <si>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</si>
  <si>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</si>
  <si>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</si>
  <si>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</si>
  <si>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</si>
  <si>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</si>
  <si>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</si>
  <si>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</si>
  <si>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</si>
  <si>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</si>
  <si>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</si>
  <si>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</si>
  <si>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</si>
  <si>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</si>
  <si>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</si>
  <si>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</si>
  <si>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</si>
  <si>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</si>
  <si>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</si>
  <si>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</si>
  <si>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</si>
  <si>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</si>
  <si>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</si>
  <si>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</si>
  <si>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</si>
  <si>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</si>
  <si>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</si>
  <si>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</si>
  <si>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</si>
  <si>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</si>
  <si>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</si>
  <si>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</si>
  <si>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</si>
  <si>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</si>
  <si>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</si>
  <si>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</si>
  <si>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</si>
  <si>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</si>
  <si>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</si>
  <si>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</si>
  <si>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</si>
  <si>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</si>
  <si>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</si>
  <si>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</si>
  <si>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</si>
  <si>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</si>
  <si>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</si>
  <si>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</si>
  <si>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</si>
  <si>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</si>
  <si>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</si>
  <si>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</si>
  <si>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</si>
  <si>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</si>
  <si>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</si>
  <si>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</si>
  <si>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</si>
  <si>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</si>
  <si>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</si>
  <si>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</si>
  <si>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</si>
  <si>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</si>
  <si>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</si>
  <si>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</si>
  <si>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</si>
  <si>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</si>
  <si>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</si>
  <si>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</si>
  <si>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</si>
  <si>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</si>
  <si>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</si>
  <si>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</si>
  <si>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</si>
  <si>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</si>
  <si>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</si>
  <si>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</si>
  <si>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</si>
  <si>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</si>
  <si>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</si>
  <si>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</si>
  <si>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</si>
  <si>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</si>
  <si>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</si>
  <si>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</si>
  <si>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</si>
  <si>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</si>
  <si>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</si>
  <si>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</si>
  <si>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</si>
  <si>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</si>
  <si>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</si>
  <si>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</si>
  <si>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</si>
  <si>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</si>
  <si>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</si>
  <si>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</si>
  <si>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</si>
  <si>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</si>
  <si>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</si>
  <si>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</si>
  <si>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</si>
  <si>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</si>
  <si>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</si>
  <si>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</si>
  <si>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</si>
  <si>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</si>
  <si>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</si>
  <si>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</si>
  <si>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</si>
  <si>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</si>
  <si>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</si>
  <si>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</si>
  <si>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</si>
  <si>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</si>
  <si>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</si>
  <si>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</si>
  <si>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</si>
  <si>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</si>
  <si>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</si>
  <si>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</si>
  <si>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</si>
  <si>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</si>
  <si>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</si>
  <si>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</si>
  <si>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</si>
  <si>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</si>
  <si>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</si>
  <si>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</si>
  <si>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</si>
  <si>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</si>
  <si>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</si>
  <si>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</si>
  <si>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</si>
  <si>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</si>
  <si>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</si>
  <si>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</si>
  <si>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</si>
  <si>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</si>
  <si>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</si>
  <si>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</si>
  <si>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</si>
  <si>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</si>
  <si>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</si>
  <si>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</si>
  <si>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</si>
  <si>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</si>
  <si>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</si>
  <si>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</si>
  <si>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</si>
  <si>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</si>
  <si>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</si>
  <si>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</si>
  <si>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</si>
  <si>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</si>
  <si>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</si>
  <si>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</si>
  <si>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</si>
  <si>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</si>
  <si>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</si>
  <si>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</si>
  <si>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</si>
  <si>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</si>
  <si>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</si>
  <si>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</si>
  <si>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</si>
  <si>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</si>
  <si>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</si>
  <si>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</si>
  <si>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</si>
  <si>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</si>
  <si>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</si>
  <si>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</si>
  <si>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</si>
  <si>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</si>
  <si>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</si>
  <si>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</si>
  <si>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</si>
  <si>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</si>
  <si>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</si>
  <si>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</si>
  <si>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</si>
  <si>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</si>
  <si>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</si>
  <si>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</si>
  <si>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</si>
  <si>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</si>
  <si>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</si>
  <si>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</si>
  <si>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</si>
  <si>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</si>
  <si>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</si>
  <si>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</si>
  <si>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</si>
  <si>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</si>
  <si>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</si>
  <si>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</si>
  <si>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</si>
  <si>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</si>
  <si>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</si>
  <si>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</si>
  <si>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</si>
  <si>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</si>
  <si>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</si>
  <si>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</si>
  <si>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</si>
  <si>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</si>
  <si>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</si>
  <si>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</si>
  <si>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</si>
  <si>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</si>
  <si>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</si>
  <si>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</si>
  <si>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</si>
  <si>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</si>
  <si>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</si>
  <si>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</si>
  <si>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</si>
  <si>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</si>
  <si>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</si>
  <si>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</si>
  <si>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</si>
  <si>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</si>
  <si>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</si>
  <si>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</si>
  <si>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</si>
  <si>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</si>
  <si>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</si>
  <si>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</si>
  <si>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</si>
  <si>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</si>
  <si>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</si>
  <si>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</si>
  <si>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</si>
  <si>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</si>
  <si>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</si>
  <si>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</si>
  <si>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</si>
  <si>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</si>
  <si>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</si>
  <si>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</si>
  <si>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</si>
  <si>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</si>
  <si>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</si>
  <si>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</si>
  <si>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</si>
  <si>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</si>
  <si>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</si>
  <si>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</si>
  <si>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</si>
  <si>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</si>
  <si>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</si>
  <si>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</si>
  <si>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</si>
  <si>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</si>
  <si>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</si>
  <si>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</si>
  <si>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</si>
  <si>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</si>
  <si>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</si>
  <si>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</si>
  <si>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</si>
  <si>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</si>
  <si>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</si>
  <si>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</si>
  <si>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</si>
  <si>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</si>
  <si>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</si>
  <si>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</si>
  <si>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</si>
  <si>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</si>
  <si>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</si>
  <si>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</si>
  <si>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</si>
  <si>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</si>
  <si>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</si>
  <si>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</si>
  <si>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</si>
  <si>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</si>
  <si>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</si>
  <si>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</si>
  <si>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</si>
  <si>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</si>
  <si>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</si>
  <si>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</si>
  <si>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</si>
  <si>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</si>
  <si>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</si>
  <si>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</si>
  <si>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</si>
  <si>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</si>
  <si>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</si>
  <si>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</si>
  <si>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</si>
  <si>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</si>
  <si>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</si>
  <si>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</si>
  <si>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</si>
  <si>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</si>
  <si>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</si>
  <si>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</si>
  <si>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</si>
  <si>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</si>
  <si>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</si>
  <si>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</si>
  <si>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</si>
  <si>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</si>
  <si>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</si>
  <si>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</si>
  <si>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</si>
  <si>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</si>
  <si>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</si>
  <si>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</si>
  <si>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</si>
  <si>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</si>
  <si>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</si>
  <si>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</si>
  <si>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</si>
  <si>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</si>
  <si>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</si>
  <si>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</si>
  <si>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</si>
  <si>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</si>
  <si>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</si>
  <si>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</si>
  <si>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</si>
  <si>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</si>
  <si>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</si>
  <si>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</si>
  <si>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</si>
  <si>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</si>
  <si>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</si>
  <si>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</si>
  <si>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</si>
  <si>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</si>
  <si>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</si>
  <si>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</si>
  <si>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</si>
  <si>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</si>
  <si>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</si>
  <si>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</si>
  <si>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</si>
  <si>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</si>
  <si>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</si>
  <si>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</si>
  <si>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</si>
  <si>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</si>
  <si>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</si>
  <si>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</si>
  <si>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</si>
  <si>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</si>
  <si>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</si>
  <si>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</si>
  <si>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</si>
  <si>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</si>
  <si>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</si>
  <si>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</si>
  <si>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</si>
  <si>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</si>
  <si>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</si>
  <si>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</si>
  <si>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</si>
  <si>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</si>
  <si>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</si>
  <si>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</si>
  <si>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</si>
  <si>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</si>
  <si>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</si>
  <si>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</si>
  <si>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</si>
  <si>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</si>
  <si>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</si>
  <si>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</si>
  <si>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</si>
  <si>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</si>
  <si>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</si>
  <si>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</si>
  <si>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</si>
  <si>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</si>
  <si>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</si>
  <si>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</si>
  <si>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</si>
  <si>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</si>
  <si>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</si>
  <si>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</si>
  <si>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</si>
  <si>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</si>
  <si>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</si>
  <si>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</si>
  <si>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</si>
  <si>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</si>
  <si>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</si>
  <si>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</si>
  <si>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</si>
  <si>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</si>
  <si>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</si>
  <si>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</si>
  <si>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</si>
  <si>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</si>
  <si>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</si>
  <si>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</si>
  <si>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</si>
  <si>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</si>
  <si>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</si>
  <si>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</si>
  <si>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</si>
  <si>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</si>
  <si>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</si>
  <si>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</si>
  <si>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</si>
  <si>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</si>
  <si>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</si>
  <si>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</si>
  <si>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</si>
  <si>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</si>
  <si>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</si>
  <si>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</si>
  <si>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</si>
  <si>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</si>
  <si>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</si>
  <si>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</si>
  <si>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</si>
  <si>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</si>
  <si>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</si>
  <si>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</si>
  <si>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</si>
  <si>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</si>
  <si>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</si>
  <si>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</si>
  <si>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</si>
  <si>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</si>
  <si>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</si>
  <si>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</si>
  <si>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</si>
  <si>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</si>
  <si>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</si>
  <si>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</si>
  <si>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</si>
  <si>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</si>
  <si>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</si>
  <si>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</si>
  <si>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</si>
  <si>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</si>
  <si>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</si>
  <si>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</si>
  <si>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</si>
  <si>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</si>
  <si>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</si>
  <si>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</si>
  <si>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</si>
  <si>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</si>
  <si>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</si>
  <si>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</si>
  <si>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</si>
  <si>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</si>
  <si>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</si>
  <si>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</si>
  <si>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</si>
  <si>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</si>
  <si>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</si>
  <si>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</si>
  <si>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</si>
  <si>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</si>
  <si>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</si>
  <si>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</si>
  <si>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</si>
  <si>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</si>
  <si>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</si>
  <si>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</si>
  <si>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</si>
  <si>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</si>
  <si>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</si>
  <si>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</si>
  <si>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</si>
  <si>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</si>
  <si>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</si>
  <si>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</si>
  <si>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</si>
  <si>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</si>
  <si>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</si>
  <si>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</si>
  <si>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</si>
  <si>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</si>
  <si>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</si>
  <si>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</si>
  <si>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</si>
  <si>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</si>
  <si>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</si>
  <si>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</si>
  <si>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</si>
  <si>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</si>
  <si>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</si>
  <si>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</si>
  <si>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</si>
  <si>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</si>
  <si>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</si>
  <si>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</si>
  <si>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</si>
  <si>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</si>
  <si>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</si>
  <si>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</si>
  <si>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</si>
  <si>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</si>
  <si>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</si>
  <si>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</si>
  <si>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</si>
  <si>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</si>
  <si>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</si>
  <si>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</si>
  <si>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</si>
  <si>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</si>
  <si>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</si>
  <si>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</si>
  <si>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</si>
  <si>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</si>
  <si>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</si>
  <si>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</si>
  <si>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</si>
  <si>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</si>
  <si>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</si>
  <si>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</si>
  <si>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</si>
  <si>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</si>
  <si>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</si>
  <si>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</si>
  <si>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</si>
  <si>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</si>
  <si>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</si>
  <si>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</si>
  <si>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</si>
  <si>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</si>
  <si>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</si>
  <si>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</si>
  <si>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</si>
  <si>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</si>
  <si>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</si>
  <si>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</si>
  <si>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</si>
  <si>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</si>
  <si>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</si>
  <si>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</si>
  <si>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</si>
  <si>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</si>
  <si>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</si>
  <si>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</si>
  <si>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</si>
  <si>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</si>
  <si>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</si>
  <si>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</si>
  <si>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</si>
  <si>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</si>
  <si>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</si>
  <si>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</si>
  <si>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</si>
  <si>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</si>
  <si>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</si>
  <si>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</si>
  <si>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</si>
  <si>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</si>
  <si>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</si>
  <si>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</si>
  <si>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</si>
  <si>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</si>
  <si>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</si>
  <si>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</si>
  <si>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</si>
  <si>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</si>
  <si>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</si>
  <si>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</si>
  <si>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</si>
  <si>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</si>
  <si>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</si>
  <si>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</si>
  <si>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</si>
  <si>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</si>
  <si>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</si>
  <si>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</si>
  <si>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</si>
  <si>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</si>
  <si>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</si>
  <si>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</si>
  <si>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</si>
  <si>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</si>
  <si>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</si>
  <si>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</si>
  <si>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</si>
  <si>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</si>
  <si>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</si>
  <si>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</si>
  <si>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</si>
  <si>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</si>
  <si>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</si>
  <si>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</si>
  <si>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</si>
  <si>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</si>
  <si>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</si>
  <si>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</si>
  <si>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</si>
  <si>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</si>
  <si>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</si>
  <si>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</si>
  <si>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</si>
  <si>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</si>
  <si>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</si>
  <si>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</si>
  <si>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</si>
  <si>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</si>
  <si>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</si>
  <si>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</si>
  <si>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</si>
  <si>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</si>
  <si>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</si>
  <si>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</si>
  <si>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</si>
  <si>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</si>
  <si>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</si>
  <si>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</si>
  <si>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</si>
  <si>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</si>
  <si>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</si>
  <si>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</si>
  <si>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</si>
  <si>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</si>
  <si>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</si>
  <si>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</si>
  <si>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</si>
  <si>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</si>
  <si>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</si>
  <si>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</si>
  <si>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</si>
  <si>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</si>
  <si>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</si>
  <si>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</si>
  <si>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</si>
  <si>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</si>
  <si>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</si>
  <si>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</si>
  <si>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</si>
  <si>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</si>
  <si>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</si>
  <si>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</si>
  <si>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</si>
  <si>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</si>
  <si>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</si>
  <si>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</si>
  <si>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</si>
  <si>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</si>
  <si>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</si>
  <si>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</si>
  <si>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</si>
  <si>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</si>
  <si>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</si>
  <si>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</si>
  <si>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</si>
  <si>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</si>
  <si>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</si>
  <si>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</si>
  <si>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</si>
  <si>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</si>
  <si>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</si>
  <si>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</si>
  <si>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</si>
  <si>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</si>
  <si>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</si>
  <si>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</si>
  <si>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</si>
  <si>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</si>
  <si>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</si>
  <si>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</si>
  <si>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</si>
  <si>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</si>
  <si>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</si>
  <si>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</si>
  <si>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</si>
  <si>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</si>
  <si>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</si>
  <si>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</si>
  <si>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</si>
  <si>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</si>
  <si>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</si>
  <si>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</si>
  <si>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</si>
  <si>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</si>
  <si>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</si>
  <si>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</si>
  <si>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</si>
  <si>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</si>
  <si>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</si>
  <si>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</si>
  <si>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</si>
  <si>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</si>
  <si>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</si>
  <si>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</si>
  <si>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</si>
  <si>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</si>
  <si>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</si>
  <si>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</si>
  <si>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</si>
  <si>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</si>
  <si>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</si>
  <si>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</si>
  <si>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</si>
  <si>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</si>
  <si>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</si>
  <si>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</si>
  <si>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</si>
  <si>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</si>
  <si>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</si>
  <si>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</si>
  <si>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</si>
  <si>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</si>
  <si>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</si>
  <si>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</si>
  <si>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</si>
  <si>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</si>
  <si>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</si>
  <si>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</si>
  <si>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</si>
  <si>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</si>
  <si>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</si>
  <si>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</si>
  <si>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</si>
  <si>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</si>
  <si>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</si>
  <si>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</si>
  <si>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</si>
  <si>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</si>
  <si>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</si>
  <si>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</si>
  <si>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</si>
  <si>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</si>
  <si>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</si>
  <si>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</si>
  <si>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</si>
  <si>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</si>
  <si>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</si>
  <si>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</si>
  <si>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</si>
  <si>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</si>
  <si>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</si>
  <si>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</si>
  <si>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</si>
  <si>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</si>
  <si>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</si>
  <si>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</si>
  <si>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</si>
  <si>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</si>
  <si>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</si>
  <si>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</si>
  <si>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</si>
  <si>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</si>
  <si>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</si>
  <si>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</si>
  <si>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</si>
  <si>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</si>
  <si>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</si>
  <si>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</si>
  <si>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</si>
  <si>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</si>
  <si>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</si>
  <si>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</si>
  <si>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</si>
  <si>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</si>
  <si>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</si>
  <si>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</si>
  <si>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</si>
  <si>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</si>
  <si>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</si>
  <si>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</si>
  <si>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</si>
  <si>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</si>
  <si>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</si>
  <si>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</si>
  <si>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</si>
  <si>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</si>
  <si>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</si>
  <si>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</si>
  <si>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</si>
  <si>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</si>
  <si>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</si>
  <si>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</si>
  <si>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</si>
  <si>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</si>
  <si>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</si>
  <si>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</si>
  <si>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</si>
  <si>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</si>
  <si>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</si>
  <si>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</si>
  <si>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</si>
  <si>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</si>
  <si>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</si>
  <si>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</si>
  <si>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</si>
  <si>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</si>
  <si>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</si>
  <si>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</si>
  <si>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</si>
  <si>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</si>
  <si>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</si>
  <si>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</si>
  <si>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</si>
  <si>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</si>
  <si>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</si>
  <si>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</si>
  <si>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</si>
  <si>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</si>
  <si>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</si>
  <si>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</si>
  <si>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</si>
  <si>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</si>
  <si>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</si>
  <si>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</si>
  <si>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</si>
  <si>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</si>
  <si>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</si>
  <si>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</si>
  <si>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</si>
  <si>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</si>
  <si>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</si>
  <si>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</si>
  <si>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</si>
  <si>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</si>
  <si>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</si>
  <si>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</si>
  <si>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</si>
  <si>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</si>
  <si>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</si>
  <si>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</si>
  <si>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</si>
  <si>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</si>
  <si>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</si>
  <si>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</si>
  <si>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</si>
  <si>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</si>
  <si>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</si>
  <si>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</si>
  <si>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</si>
  <si>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</si>
  <si>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</si>
  <si>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</si>
  <si>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</si>
  <si>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</si>
  <si>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</si>
  <si>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</si>
  <si>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</si>
  <si>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</si>
  <si>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</si>
  <si>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</si>
  <si>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</si>
  <si>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</si>
  <si>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</si>
  <si>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</si>
  <si>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</si>
  <si>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</si>
  <si>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</si>
  <si>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</si>
  <si>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</si>
  <si>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</si>
  <si>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</si>
  <si>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</si>
  <si>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</si>
  <si>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</si>
  <si>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</si>
  <si>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</si>
  <si>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</si>
  <si>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</si>
  <si>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</si>
  <si>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</si>
  <si>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</si>
  <si>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</si>
  <si>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</si>
  <si>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</si>
  <si>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</si>
  <si>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</si>
  <si>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</si>
  <si>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</si>
  <si>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</si>
  <si>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</si>
  <si>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</si>
  <si>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</si>
  <si>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</si>
  <si>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</si>
  <si>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</si>
  <si>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</si>
  <si>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</si>
  <si>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</si>
  <si>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</si>
  <si>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</si>
  <si>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</si>
  <si>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</si>
  <si>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</si>
  <si>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</si>
  <si>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</si>
  <si>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</si>
  <si>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</si>
  <si>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</si>
  <si>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</si>
  <si>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</si>
  <si>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</si>
  <si>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</si>
  <si>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</si>
  <si>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</si>
  <si>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</si>
  <si>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</si>
  <si>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</si>
  <si>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</si>
  <si>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</si>
  <si>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</si>
  <si>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</si>
  <si>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</si>
  <si>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</si>
  <si>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</si>
  <si>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</si>
  <si>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</si>
  <si>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</si>
  <si>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</si>
  <si>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</si>
  <si>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</si>
  <si>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</si>
  <si>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</si>
  <si>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</si>
  <si>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</si>
  <si>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</si>
  <si>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</si>
  <si>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</si>
  <si>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</si>
  <si>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</si>
  <si>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</si>
  <si>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</si>
  <si>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</si>
  <si>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</si>
  <si>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</si>
  <si>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</si>
  <si>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</si>
  <si>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</si>
  <si>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</si>
  <si>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</si>
  <si>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</si>
  <si>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</si>
  <si>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</si>
  <si>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</si>
  <si>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</si>
  <si>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</si>
  <si>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</si>
  <si>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</si>
  <si>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</si>
  <si>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</si>
  <si>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</si>
  <si>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</si>
  <si>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</si>
  <si>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</si>
  <si>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</si>
  <si>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</si>
  <si>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</si>
  <si>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</si>
  <si>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</si>
  <si>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</si>
  <si>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</si>
  <si>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</si>
  <si>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</si>
  <si>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</si>
  <si>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</si>
  <si>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</si>
  <si>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</si>
  <si>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</si>
  <si>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</si>
  <si>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</si>
  <si>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</si>
  <si>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</si>
  <si>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</si>
  <si>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</si>
  <si>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</si>
  <si>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</si>
  <si>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</si>
  <si>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</si>
  <si>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</si>
  <si>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</si>
  <si>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</si>
  <si>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</si>
  <si>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</si>
  <si>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</si>
  <si>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</si>
  <si>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</si>
  <si>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</si>
  <si>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</si>
  <si>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</si>
  <si>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</si>
  <si>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</si>
  <si>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</si>
  <si>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</si>
  <si>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</si>
  <si>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</si>
  <si>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</si>
  <si>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</si>
  <si>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</si>
  <si>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</si>
  <si>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</si>
  <si>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</si>
  <si>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</si>
  <si>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</si>
  <si>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</si>
  <si>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</si>
  <si>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</si>
  <si>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</si>
  <si>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</si>
  <si>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</si>
  <si>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</si>
  <si>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</si>
  <si>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</si>
  <si>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</si>
  <si>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</si>
  <si>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</si>
  <si>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</si>
  <si>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</si>
  <si>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</si>
  <si>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</si>
  <si>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</si>
  <si>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</si>
  <si>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</si>
  <si>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</si>
  <si>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</si>
  <si>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</si>
  <si>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</si>
  <si>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</si>
  <si>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</si>
  <si>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</si>
  <si>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</si>
  <si>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</si>
  <si>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</si>
  <si>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</si>
  <si>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</si>
  <si>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</si>
  <si>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</si>
  <si>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</si>
  <si>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</si>
  <si>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</si>
  <si>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</si>
  <si>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</si>
  <si>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</si>
  <si>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</si>
  <si>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</si>
  <si>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</si>
  <si>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</si>
  <si>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</si>
  <si>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</si>
  <si>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</si>
  <si>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</si>
  <si>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</si>
  <si>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</si>
  <si>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</si>
  <si>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</si>
  <si>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</si>
  <si>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</si>
  <si>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</si>
  <si>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</si>
  <si>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</si>
  <si>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</si>
  <si>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</si>
  <si>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</si>
  <si>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</si>
  <si>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</si>
  <si>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</si>
  <si>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</si>
  <si>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</si>
  <si>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</si>
  <si>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</si>
  <si>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</si>
  <si>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</si>
  <si>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</si>
  <si>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</si>
  <si>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</si>
  <si>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</si>
  <si>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</si>
  <si>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</si>
  <si>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</si>
  <si>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</si>
  <si>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</si>
  <si>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</si>
  <si>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</si>
  <si>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</si>
  <si>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</si>
  <si>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</si>
  <si>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</si>
  <si>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</si>
  <si>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</si>
  <si>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</si>
  <si>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</si>
  <si>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</si>
  <si>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</si>
  <si>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</si>
  <si>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</si>
  <si>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</si>
  <si>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</si>
  <si>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</si>
  <si>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</si>
  <si>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</si>
  <si>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</si>
  <si>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</si>
  <si>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</si>
  <si>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</si>
  <si>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</si>
  <si>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</si>
  <si>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</si>
  <si>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</si>
  <si>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</si>
  <si>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</si>
  <si>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</si>
  <si>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</si>
  <si>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</si>
  <si>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</si>
  <si>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</si>
  <si>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</si>
  <si>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</si>
  <si>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</si>
  <si>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</si>
  <si>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</si>
  <si>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</si>
  <si>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</si>
  <si>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</si>
  <si>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</si>
  <si>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</si>
  <si>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</si>
  <si>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</si>
  <si>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</si>
  <si>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</si>
  <si>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</si>
  <si>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</si>
  <si>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</si>
  <si>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</si>
  <si>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</si>
  <si>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</si>
  <si>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</si>
  <si>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</si>
  <si>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</si>
  <si>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</si>
  <si>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</si>
  <si>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</si>
  <si>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</si>
  <si>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</si>
  <si>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</si>
  <si>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</si>
  <si>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</si>
  <si>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</si>
  <si>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</si>
  <si>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</si>
  <si>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</si>
  <si>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</si>
  <si>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</si>
  <si>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</si>
  <si>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</si>
  <si>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</si>
  <si>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</si>
  <si>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</si>
  <si>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</si>
  <si>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</si>
  <si>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</si>
  <si>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</si>
  <si>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</si>
  <si>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</si>
  <si>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</si>
  <si>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</si>
  <si>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</si>
  <si>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</si>
  <si>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</si>
  <si>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</si>
  <si>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</si>
  <si>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</si>
  <si>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</si>
  <si>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</si>
  <si>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</si>
  <si>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</si>
  <si>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</si>
  <si>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</si>
  <si>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</si>
  <si>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</si>
  <si>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</si>
  <si>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</si>
  <si>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</si>
  <si>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</si>
  <si>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</si>
  <si>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</si>
  <si>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</si>
  <si>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</si>
  <si>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</si>
  <si>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</si>
  <si>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</si>
  <si>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</si>
  <si>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</si>
  <si>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</si>
  <si>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</si>
  <si>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</si>
  <si>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</si>
  <si>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</si>
  <si>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</si>
  <si>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</si>
  <si>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</si>
  <si>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</si>
  <si>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</si>
  <si>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</si>
  <si>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</si>
  <si>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</si>
  <si>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</si>
  <si>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</si>
  <si>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</si>
  <si>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</si>
  <si>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</si>
  <si>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</si>
  <si>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</si>
  <si>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</si>
  <si>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</si>
  <si>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</si>
  <si>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</si>
  <si>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</si>
  <si>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</si>
  <si>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</si>
  <si>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</si>
  <si>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</si>
  <si>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</si>
  <si>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</si>
  <si>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</si>
  <si>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</si>
  <si>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</si>
  <si>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</si>
  <si>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</si>
  <si>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</si>
  <si>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</si>
  <si>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</si>
  <si>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</si>
  <si>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</si>
  <si>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</si>
  <si>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</si>
  <si>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</si>
  <si>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</si>
  <si>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</si>
  <si>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</si>
  <si>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</si>
  <si>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</si>
  <si>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</si>
  <si>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</si>
  <si>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</si>
  <si>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</si>
  <si>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</si>
  <si>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</si>
  <si>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</si>
  <si>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</si>
  <si>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</si>
  <si>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</si>
  <si>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</si>
  <si>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</si>
  <si>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</si>
  <si>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</si>
  <si>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</si>
  <si>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</si>
  <si>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</si>
  <si>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</si>
  <si>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</si>
  <si>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</si>
  <si>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</si>
  <si>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</si>
  <si>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</si>
  <si>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</si>
  <si>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</si>
  <si>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</si>
  <si>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</si>
  <si>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</si>
  <si>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</si>
  <si>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</si>
  <si>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</si>
  <si>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</si>
  <si>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</si>
  <si>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</si>
  <si>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</si>
  <si>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</si>
  <si>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</si>
  <si>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</si>
  <si>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</si>
  <si>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</si>
  <si>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</si>
  <si>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</si>
  <si>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</si>
  <si>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</si>
  <si>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</si>
  <si>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</si>
  <si>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</si>
  <si>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</si>
  <si>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</si>
  <si>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</si>
  <si>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</si>
  <si>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</si>
  <si>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</si>
  <si>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</si>
  <si>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</si>
  <si>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</si>
  <si>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</si>
  <si>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</si>
  <si>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</si>
  <si>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</si>
  <si>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</si>
  <si>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</si>
  <si>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</si>
  <si>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</si>
  <si>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</si>
  <si>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</si>
  <si>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</si>
  <si>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</si>
  <si>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</si>
  <si>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</si>
  <si>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</si>
  <si>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</si>
  <si>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</si>
  <si>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</si>
  <si>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</si>
  <si>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</si>
  <si>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</si>
  <si>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</si>
  <si>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</si>
  <si>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</si>
  <si>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</si>
  <si>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</si>
  <si>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</si>
  <si>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</si>
  <si>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</si>
  <si>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</si>
  <si>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</si>
  <si>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</si>
  <si>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</si>
  <si>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</si>
  <si>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</si>
  <si>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</si>
  <si>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</si>
  <si>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</si>
  <si>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</si>
  <si>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</si>
  <si>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</si>
  <si>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</si>
  <si>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</si>
  <si>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</si>
  <si>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</si>
  <si>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</si>
  <si>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</si>
  <si>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</si>
  <si>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</si>
  <si>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</si>
  <si>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</si>
  <si>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</si>
  <si>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</si>
  <si>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</si>
  <si>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</si>
  <si>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</si>
  <si>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</si>
  <si>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</si>
  <si>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</si>
  <si>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</si>
  <si>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</si>
  <si>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</si>
  <si>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</si>
  <si>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</si>
  <si>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</si>
  <si>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</si>
  <si>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</si>
  <si>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</si>
  <si>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</si>
  <si>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</si>
  <si>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</si>
  <si>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</si>
  <si>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</si>
  <si>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</si>
  <si>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</si>
  <si>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</si>
  <si>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</si>
  <si>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</si>
  <si>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</si>
  <si>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</si>
  <si>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</si>
  <si>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</si>
  <si>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</si>
  <si>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</si>
  <si>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</si>
  <si>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</si>
  <si>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</si>
  <si>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</si>
  <si>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</si>
  <si>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</si>
  <si>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</si>
  <si>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</si>
  <si>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</si>
  <si>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</si>
  <si>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</si>
  <si>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</si>
  <si>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</si>
  <si>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</si>
  <si>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</si>
  <si>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</si>
  <si>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</si>
  <si>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</si>
  <si>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</si>
  <si>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</si>
  <si>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</si>
  <si>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</si>
  <si>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</si>
  <si>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</si>
  <si>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</si>
  <si>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</si>
  <si>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</si>
  <si>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</si>
  <si>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</si>
  <si>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</si>
  <si>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</si>
  <si>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</si>
  <si>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</si>
  <si>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</si>
  <si>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</si>
  <si>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</si>
  <si>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</si>
  <si>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</si>
  <si>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</si>
  <si>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</si>
  <si>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</si>
  <si>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</si>
  <si>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</si>
  <si>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</si>
  <si>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</si>
  <si>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</si>
  <si>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</si>
  <si>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</si>
  <si>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</si>
  <si>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</si>
  <si>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</si>
  <si>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</si>
  <si>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</si>
  <si>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</si>
  <si>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</si>
  <si>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</si>
  <si>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</si>
  <si>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</si>
  <si>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</si>
  <si>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</si>
  <si>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</si>
  <si>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</si>
  <si>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</si>
  <si>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</si>
  <si>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</si>
  <si>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</si>
  <si>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</si>
  <si>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</si>
  <si>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</si>
  <si>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</si>
  <si>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</si>
  <si>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</si>
  <si>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</si>
  <si>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</si>
  <si>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</si>
  <si>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</si>
  <si>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</si>
  <si>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</si>
  <si>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</si>
  <si>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</si>
  <si>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</si>
  <si>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</si>
  <si>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</si>
  <si>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</si>
  <si>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</si>
  <si>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</si>
  <si>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</si>
  <si>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</si>
  <si>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</si>
  <si>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</si>
  <si>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</si>
  <si>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</si>
  <si>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</si>
  <si>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</si>
  <si>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</si>
  <si>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</si>
  <si>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</si>
  <si>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</si>
  <si>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</si>
  <si>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</si>
  <si>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</si>
  <si>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</si>
  <si>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</si>
  <si>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</si>
  <si>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</si>
  <si>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</si>
  <si>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</si>
  <si>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</si>
  <si>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</si>
  <si>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</si>
  <si>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</si>
  <si>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</si>
  <si>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</si>
  <si>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</si>
  <si>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</si>
  <si>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</si>
  <si>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</si>
  <si>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</si>
  <si>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</si>
  <si>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</si>
  <si>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</si>
  <si>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</si>
  <si>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</si>
  <si>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</si>
  <si>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</si>
  <si>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</si>
  <si>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</si>
  <si>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</si>
  <si>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</si>
  <si>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</si>
  <si>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</si>
  <si>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</si>
  <si>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</si>
  <si>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</si>
  <si>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</si>
  <si>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</si>
  <si>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</si>
  <si>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</si>
  <si>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</si>
  <si>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</si>
  <si>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</si>
  <si>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</si>
  <si>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</si>
  <si>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</si>
  <si>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</si>
  <si>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</si>
  <si>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</si>
  <si>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</si>
  <si>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</si>
  <si>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</si>
  <si>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</si>
  <si>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</si>
  <si>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</si>
  <si>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</si>
  <si>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</si>
  <si>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</si>
  <si>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</si>
  <si>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</si>
  <si>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</si>
  <si>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</si>
  <si>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</si>
  <si>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</si>
  <si>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</si>
  <si>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</si>
  <si>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</si>
  <si>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</si>
  <si>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</si>
  <si>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</si>
  <si>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</si>
  <si>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</si>
  <si>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</si>
  <si>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</si>
  <si>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</si>
  <si>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</si>
  <si>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</si>
  <si>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</si>
  <si>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</si>
  <si>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</si>
  <si>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</si>
  <si>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</si>
  <si>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</si>
  <si>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</si>
  <si>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</si>
  <si>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</si>
  <si>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</si>
  <si>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</si>
  <si>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</si>
  <si>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</si>
  <si>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</si>
  <si>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</si>
  <si>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</si>
  <si>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</si>
  <si>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</si>
  <si>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</si>
  <si>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</si>
  <si>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</si>
  <si>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</si>
  <si>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</si>
  <si>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</si>
  <si>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</si>
  <si>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</si>
  <si>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</si>
  <si>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</si>
  <si>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</si>
  <si>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</si>
  <si>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</si>
  <si>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</si>
  <si>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</si>
  <si>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</si>
  <si>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</si>
  <si>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</si>
  <si>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</si>
  <si>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</si>
  <si>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</si>
  <si>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</si>
  <si>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</si>
  <si>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</si>
  <si>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</si>
  <si>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</si>
  <si>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</si>
  <si>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</si>
  <si>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</si>
  <si>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</si>
  <si>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</si>
  <si>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</si>
  <si>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</si>
  <si>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</si>
  <si>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</si>
  <si>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</si>
  <si>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</si>
  <si>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</si>
  <si>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</si>
  <si>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</si>
  <si>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</si>
  <si>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</si>
  <si>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</si>
  <si>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</si>
  <si>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</si>
  <si>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</si>
  <si>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</si>
  <si>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</si>
  <si>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</si>
  <si>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</si>
  <si>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</si>
  <si>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</si>
  <si>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</si>
  <si>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</si>
  <si>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</si>
  <si>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</si>
  <si>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</si>
  <si>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</si>
  <si>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</si>
  <si>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</si>
  <si>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</si>
  <si>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</si>
  <si>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</si>
  <si>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</si>
  <si>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</si>
  <si>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</si>
  <si>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</si>
  <si>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</si>
  <si>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</si>
  <si>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</si>
  <si>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</si>
  <si>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</si>
  <si>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</si>
  <si>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</si>
  <si>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</si>
  <si>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</si>
  <si>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</si>
  <si>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</si>
  <si>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</si>
  <si>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</si>
  <si>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</si>
  <si>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</si>
  <si>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</si>
  <si>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</si>
  <si>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</si>
  <si>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</si>
  <si>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</si>
  <si>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</si>
  <si>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</si>
  <si>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</si>
  <si>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</si>
  <si>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</si>
  <si>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</si>
  <si>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</si>
  <si>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</si>
  <si>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</si>
  <si>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</si>
  <si>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</si>
  <si>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</si>
  <si>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</si>
  <si>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</si>
  <si>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</si>
  <si>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</si>
  <si>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</si>
  <si>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</si>
  <si>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</si>
  <si>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</si>
  <si>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</si>
  <si>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</si>
  <si>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</si>
  <si>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</si>
  <si>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</si>
  <si>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</si>
  <si>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</si>
  <si>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</si>
  <si>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</si>
  <si>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</si>
  <si>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</si>
  <si>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</si>
  <si>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</si>
  <si>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</si>
  <si>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</si>
  <si>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</si>
  <si>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</si>
  <si>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</si>
  <si>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</si>
  <si>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</si>
  <si>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</si>
  <si>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</si>
  <si>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</si>
  <si>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</si>
  <si>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</si>
  <si>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</si>
  <si>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</si>
  <si>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</si>
  <si>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</si>
  <si>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</si>
  <si>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</si>
  <si>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</si>
  <si>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</si>
  <si>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</si>
  <si>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</si>
  <si>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</si>
  <si>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</si>
  <si>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</si>
  <si>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</si>
  <si>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</si>
  <si>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</si>
  <si>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</si>
  <si>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</si>
  <si>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</si>
  <si>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</si>
  <si>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</si>
  <si>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</si>
  <si>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</si>
  <si>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</si>
  <si>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</si>
  <si>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</si>
  <si>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</si>
  <si>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</si>
  <si>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</si>
  <si>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</si>
  <si>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</si>
  <si>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</si>
  <si>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</si>
  <si>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</si>
  <si>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</si>
  <si>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</si>
  <si>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</si>
  <si>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</si>
  <si>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</si>
  <si>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</si>
  <si>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</si>
  <si>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</si>
  <si>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</si>
  <si>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</si>
  <si>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</si>
  <si>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</si>
  <si>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</si>
  <si>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</si>
  <si>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</si>
  <si>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</si>
  <si>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</si>
  <si>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</si>
  <si>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</si>
  <si>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</si>
  <si>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</si>
  <si>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</si>
  <si>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</si>
  <si>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</si>
  <si>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</si>
  <si>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</si>
  <si>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</si>
  <si>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</si>
  <si>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</si>
  <si>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</si>
  <si>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</si>
  <si>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</si>
  <si>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</si>
  <si>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</si>
  <si>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</si>
  <si>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</si>
  <si>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</si>
  <si>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</si>
  <si>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</si>
  <si>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</si>
  <si>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</si>
  <si>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</si>
  <si>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</si>
  <si>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</si>
  <si>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</si>
  <si>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</si>
  <si>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</si>
  <si>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</si>
  <si>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</si>
  <si>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</si>
  <si>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</si>
  <si>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</si>
  <si>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</si>
  <si>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</si>
  <si>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</si>
  <si>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</si>
  <si>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</si>
  <si>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</si>
  <si>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</si>
  <si>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</si>
  <si>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</si>
  <si>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</si>
  <si>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</si>
  <si>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</si>
  <si>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</si>
  <si>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</si>
  <si>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</si>
  <si>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</si>
  <si>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</si>
  <si>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</si>
  <si>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</si>
  <si>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</si>
  <si>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</si>
  <si>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</si>
  <si>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</si>
  <si>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</si>
  <si>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</si>
  <si>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</si>
  <si>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</si>
  <si>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</si>
  <si>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</si>
  <si>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</si>
  <si>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</si>
  <si>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</si>
  <si>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</si>
  <si>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</si>
  <si>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</si>
  <si>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</si>
  <si>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</si>
  <si>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</si>
  <si>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</si>
  <si>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</si>
  <si>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</si>
  <si>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</si>
  <si>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</si>
  <si>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</si>
  <si>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</si>
  <si>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</si>
  <si>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</si>
  <si>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</si>
  <si>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</si>
  <si>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</si>
  <si>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</si>
  <si>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</si>
  <si>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</si>
  <si>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</si>
  <si>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</si>
  <si>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</si>
  <si>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</si>
  <si>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</si>
  <si>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</si>
  <si>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</si>
  <si>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</si>
  <si>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</si>
  <si>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</si>
  <si>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</si>
  <si>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</si>
  <si>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</si>
  <si>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</si>
  <si>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</si>
  <si>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</si>
  <si>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</si>
  <si>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</si>
  <si>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</si>
  <si>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</si>
  <si>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</si>
  <si>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</si>
  <si>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</si>
  <si>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</si>
  <si>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</si>
  <si>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</si>
  <si>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</si>
  <si>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</si>
  <si>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</si>
  <si>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</si>
  <si>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</si>
  <si>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</si>
  <si>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</si>
  <si>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</si>
  <si>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</si>
  <si>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</si>
  <si>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</si>
  <si>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</si>
  <si>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</si>
  <si>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</si>
  <si>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</si>
  <si>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</si>
  <si>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</si>
  <si>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</si>
  <si>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</si>
  <si>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</si>
  <si>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</si>
  <si>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</si>
  <si>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</si>
  <si>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</si>
  <si>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</si>
  <si>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</si>
  <si>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</si>
  <si>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</si>
  <si>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</si>
  <si>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</si>
  <si>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</si>
  <si>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</si>
  <si>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</si>
  <si>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</si>
  <si>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</si>
  <si>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</si>
  <si>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</si>
  <si>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</si>
  <si>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</si>
  <si>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</si>
  <si>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</si>
  <si>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</si>
  <si>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</si>
  <si>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</si>
  <si>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</si>
  <si>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</si>
  <si>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</si>
  <si>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</si>
  <si>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</si>
  <si>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</si>
  <si>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</si>
  <si>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</si>
  <si>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</si>
  <si>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</si>
  <si>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</si>
  <si>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</si>
  <si>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</si>
  <si>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</si>
  <si>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</si>
  <si>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</si>
  <si>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</si>
  <si>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</si>
  <si>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</si>
  <si>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</si>
  <si>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</si>
  <si>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</si>
  <si>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</si>
  <si>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</si>
  <si>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</si>
  <si>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</si>
  <si>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</si>
  <si>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</si>
  <si>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</si>
  <si>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</si>
  <si>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</si>
  <si>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</si>
  <si>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</si>
  <si>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</si>
  <si>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</si>
  <si>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</si>
  <si>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</si>
  <si>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</si>
  <si>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</si>
  <si>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</si>
  <si>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</si>
  <si>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</si>
  <si>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</si>
  <si>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</si>
  <si>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</si>
  <si>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</si>
  <si>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</si>
  <si>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</si>
  <si>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</si>
  <si>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</si>
  <si>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</si>
  <si>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</si>
  <si>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</si>
  <si>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</si>
  <si>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</si>
  <si>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</si>
  <si>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</si>
  <si>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</si>
  <si>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</si>
  <si>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</si>
  <si>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</si>
  <si>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</si>
  <si>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</si>
  <si>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</si>
  <si>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</si>
  <si>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</si>
  <si>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</si>
  <si>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</si>
  <si>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</si>
  <si>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</si>
  <si>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</si>
  <si>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</si>
  <si>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</si>
  <si>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</si>
  <si>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</si>
  <si>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</si>
  <si>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</si>
  <si>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</si>
  <si>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</si>
  <si>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</si>
  <si>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</si>
  <si>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</si>
  <si>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</si>
  <si>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</si>
  <si>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</si>
  <si>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</si>
  <si>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</si>
  <si>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</si>
  <si>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</si>
  <si>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</si>
  <si>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</si>
  <si>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</si>
  <si>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</si>
  <si>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</si>
  <si>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</si>
  <si>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</si>
  <si>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</si>
  <si>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</si>
  <si>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</si>
  <si>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</si>
  <si>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</si>
  <si>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</si>
  <si>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</si>
  <si>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</si>
  <si>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</si>
  <si>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</si>
  <si>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</si>
  <si>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</si>
  <si>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</si>
  <si>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</si>
  <si>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</si>
  <si>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</si>
  <si>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</si>
  <si>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</si>
  <si>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</si>
  <si>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</si>
  <si>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</si>
  <si>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</si>
  <si>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</si>
  <si>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</si>
  <si>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</si>
  <si>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</si>
  <si>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</si>
  <si>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</si>
  <si>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</si>
  <si>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</si>
  <si>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</si>
  <si>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</si>
  <si>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</si>
  <si>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</si>
  <si>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</si>
  <si>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</si>
  <si>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</si>
  <si>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</si>
  <si>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</si>
  <si>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</si>
  <si>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</si>
  <si>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</si>
  <si>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</si>
  <si>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</si>
  <si>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</si>
  <si>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</si>
  <si>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</si>
  <si>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</si>
  <si>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</si>
  <si>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</si>
  <si>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</si>
  <si>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</si>
  <si>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</si>
  <si>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</si>
  <si>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</si>
  <si>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</si>
  <si>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</si>
  <si>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</si>
  <si>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</si>
  <si>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</si>
  <si>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</si>
  <si>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</si>
  <si>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</si>
  <si>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</si>
  <si>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</si>
  <si>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</si>
  <si>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</si>
  <si>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</si>
  <si>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</si>
  <si>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</si>
  <si>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</si>
  <si>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</si>
  <si>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</si>
  <si>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</si>
  <si>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</si>
  <si>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</si>
  <si>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</si>
  <si>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</si>
  <si>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</si>
  <si>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</si>
  <si>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</si>
  <si>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</si>
  <si>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</si>
  <si>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</si>
  <si>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</si>
  <si>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</si>
  <si>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</si>
  <si>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</si>
  <si>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</si>
  <si>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</si>
  <si>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</si>
  <si>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</si>
  <si>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</si>
  <si>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</si>
  <si>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</si>
  <si>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</si>
  <si>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</si>
  <si>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</si>
  <si>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</si>
  <si>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</si>
  <si>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</si>
  <si>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</si>
  <si>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</si>
  <si>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</si>
  <si>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</si>
  <si>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</si>
  <si>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</si>
  <si>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</si>
  <si>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</si>
  <si>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</si>
  <si>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</si>
  <si>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</si>
  <si>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</si>
  <si>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</si>
  <si>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</si>
  <si>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</si>
  <si>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</si>
  <si>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</si>
  <si>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</si>
  <si>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</si>
  <si>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</si>
  <si>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</si>
  <si>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</si>
  <si>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</si>
  <si>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</si>
  <si>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</si>
  <si>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</si>
  <si>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</si>
  <si>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</si>
  <si>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</si>
  <si>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</si>
  <si>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</si>
  <si>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</si>
  <si>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</si>
  <si>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</si>
  <si>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</si>
  <si>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</si>
  <si>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</si>
  <si>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</si>
  <si>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</si>
  <si>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</si>
  <si>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</si>
  <si>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</si>
  <si>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</si>
  <si>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</si>
  <si>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</si>
  <si>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</si>
  <si>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</si>
  <si>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</si>
  <si>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</si>
  <si>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</si>
  <si>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</si>
  <si>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</si>
  <si>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</si>
  <si>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</si>
  <si>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</si>
  <si>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</si>
  <si>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</si>
  <si>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</si>
  <si>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</si>
  <si>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</si>
  <si>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</si>
  <si>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</si>
  <si>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</si>
  <si>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</si>
  <si>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</si>
  <si>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</si>
  <si>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</si>
  <si>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</si>
  <si>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</si>
  <si>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</si>
  <si>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</si>
  <si>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</si>
  <si>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</si>
  <si>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</si>
  <si>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</si>
  <si>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</si>
  <si>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</si>
  <si>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</si>
  <si>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</si>
  <si>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</si>
  <si>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</si>
  <si>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</si>
  <si>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</si>
  <si>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</si>
  <si>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</si>
  <si>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</si>
  <si>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</si>
  <si>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</si>
  <si>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</si>
  <si>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</si>
  <si>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</si>
  <si>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</si>
  <si>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</si>
  <si>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</si>
  <si>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</si>
  <si>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</si>
  <si>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</si>
  <si>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</si>
  <si>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</si>
  <si>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</si>
  <si>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</si>
  <si>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</si>
  <si>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</si>
  <si>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</si>
  <si>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</si>
  <si>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</si>
  <si>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</si>
  <si>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</si>
  <si>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</si>
  <si>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</si>
  <si>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</si>
  <si>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</si>
  <si>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</si>
  <si>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</si>
  <si>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</si>
  <si>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</si>
  <si>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</si>
  <si>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</si>
  <si>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</si>
  <si>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</si>
  <si>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</si>
  <si>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</si>
  <si>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</si>
  <si>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</si>
  <si>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</si>
  <si>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</si>
  <si>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</si>
  <si>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</si>
  <si>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</si>
  <si>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</si>
  <si>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</si>
  <si>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</si>
  <si>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</si>
  <si>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</si>
  <si>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</si>
  <si>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</si>
  <si>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</si>
  <si>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</si>
  <si>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</si>
  <si>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</si>
  <si>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</si>
  <si>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</si>
  <si>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</si>
  <si>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</si>
  <si>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</si>
  <si>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</si>
  <si>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</si>
  <si>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</si>
  <si>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</si>
  <si>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</si>
  <si>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</si>
  <si>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</si>
  <si>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</si>
  <si>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</si>
  <si>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</si>
  <si>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</si>
  <si>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</si>
  <si>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</si>
  <si>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</si>
  <si>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</si>
  <si>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</si>
  <si>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</si>
  <si>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</si>
  <si>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</si>
  <si>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</si>
  <si>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</si>
  <si>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</si>
  <si>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</si>
  <si>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</si>
  <si>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</si>
  <si>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</si>
  <si>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</si>
  <si>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</si>
  <si>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</si>
  <si>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</si>
  <si>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</si>
  <si>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</si>
  <si>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</si>
  <si>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</si>
  <si>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</si>
  <si>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</si>
  <si>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</si>
  <si>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</si>
  <si>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</si>
  <si>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</si>
  <si>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</si>
  <si>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</si>
  <si>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</si>
  <si>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</si>
  <si>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</si>
  <si>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</si>
  <si>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</si>
  <si>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</si>
  <si>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</si>
  <si>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</si>
  <si>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</si>
  <si>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</si>
  <si>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</si>
  <si>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</si>
  <si>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</si>
  <si>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</si>
  <si>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</si>
  <si>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</si>
  <si>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</si>
  <si>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</si>
  <si>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</si>
  <si>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</si>
  <si>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</si>
  <si>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</si>
  <si>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</si>
  <si>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</si>
  <si>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</si>
  <si>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</si>
  <si>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</si>
  <si>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</si>
  <si>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</si>
  <si>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</si>
  <si>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</si>
  <si>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</si>
  <si>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</si>
  <si>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</si>
  <si>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</si>
  <si>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</si>
  <si>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</si>
  <si>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</si>
  <si>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</si>
  <si>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</si>
  <si>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</si>
  <si>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</si>
  <si>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</si>
  <si>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</si>
  <si>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</si>
  <si>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</si>
  <si>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</si>
  <si>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</si>
  <si>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</si>
  <si>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</si>
  <si>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</si>
  <si>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</si>
  <si>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</si>
  <si>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</si>
  <si>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</si>
  <si>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</si>
  <si>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</si>
  <si>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</si>
  <si>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</si>
  <si>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</si>
  <si>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</si>
  <si>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</si>
  <si>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</si>
  <si>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</si>
  <si>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</si>
  <si>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</si>
  <si>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</si>
  <si>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</si>
  <si>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</si>
  <si>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</si>
  <si>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</si>
  <si>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</si>
  <si>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</si>
  <si>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</si>
  <si>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</si>
  <si>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</si>
  <si>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</si>
  <si>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</si>
  <si>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</si>
  <si>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</si>
  <si>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</si>
  <si>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</si>
  <si>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</si>
  <si>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</si>
  <si>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</si>
  <si>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</si>
  <si>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</si>
  <si>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</si>
  <si>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</si>
  <si>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</si>
  <si>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</si>
  <si>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</si>
  <si>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</si>
  <si>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</si>
  <si>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</si>
  <si>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</si>
  <si>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</si>
  <si>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</si>
  <si>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</si>
  <si>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</si>
  <si>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</si>
  <si>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</si>
  <si>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</si>
  <si>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</si>
  <si>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</si>
  <si>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</si>
  <si>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</si>
  <si>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</si>
  <si>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</si>
  <si>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</si>
  <si>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</si>
  <si>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</si>
  <si>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</si>
  <si>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</si>
  <si>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</si>
  <si>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</si>
  <si>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</si>
  <si>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</si>
  <si>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</si>
  <si>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</si>
  <si>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</si>
  <si>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</si>
  <si>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</si>
  <si>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</si>
  <si>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</si>
  <si>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</si>
  <si>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</si>
  <si>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</si>
  <si>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</si>
  <si>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</si>
  <si>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</si>
  <si>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</si>
  <si>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</si>
  <si>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</si>
  <si>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</si>
  <si>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</si>
  <si>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</si>
  <si>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</si>
  <si>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</si>
  <si>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</si>
  <si>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</si>
  <si>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</si>
  <si>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</si>
  <si>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</si>
  <si>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</si>
  <si>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</si>
  <si>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</si>
  <si>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</si>
  <si>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</si>
  <si>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</si>
  <si>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</si>
  <si>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</si>
  <si>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</si>
  <si>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</si>
  <si>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</si>
  <si>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</si>
  <si>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</si>
  <si>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</si>
  <si>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</si>
  <si>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</si>
  <si>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</si>
  <si>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</si>
  <si>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</si>
  <si>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</si>
  <si>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</si>
  <si>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</si>
  <si>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</si>
  <si>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</si>
  <si>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</si>
  <si>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</si>
  <si>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</si>
  <si>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</si>
  <si>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</si>
  <si>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</si>
  <si>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</si>
  <si>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</si>
  <si>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</si>
  <si>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</si>
  <si>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</si>
  <si>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</si>
  <si>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</si>
  <si>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</si>
  <si>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</si>
  <si>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</si>
  <si>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</si>
  <si>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</si>
  <si>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</si>
  <si>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</si>
  <si>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</si>
  <si>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</si>
  <si>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</si>
  <si>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</si>
  <si>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</si>
  <si>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</si>
  <si>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</si>
  <si>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</si>
  <si>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</si>
  <si>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</si>
  <si>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</si>
  <si>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</si>
  <si>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</si>
  <si>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</si>
  <si>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</si>
  <si>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</si>
  <si>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</si>
  <si>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</si>
  <si>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</si>
  <si>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</si>
  <si>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</si>
  <si>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</si>
  <si>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</si>
  <si>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</si>
  <si>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</si>
  <si>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</si>
  <si>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</si>
  <si>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</si>
  <si>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</si>
  <si>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</si>
  <si>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</si>
  <si>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</si>
  <si>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</si>
  <si>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</si>
  <si>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</si>
  <si>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</si>
  <si>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</si>
  <si>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</si>
  <si>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</si>
  <si>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</si>
  <si>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</si>
  <si>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</si>
  <si>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</si>
  <si>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</si>
  <si>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</si>
  <si>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</si>
  <si>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</si>
  <si>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</si>
  <si>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</si>
  <si>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</si>
  <si>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</si>
  <si>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</si>
  <si>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</si>
  <si>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</si>
  <si>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</si>
  <si>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</si>
  <si>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</si>
  <si>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</si>
  <si>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</si>
  <si>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</si>
  <si>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</si>
  <si>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</si>
  <si>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</si>
  <si>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</si>
  <si>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</si>
  <si>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</si>
  <si>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</si>
  <si>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</si>
  <si>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</si>
  <si>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</si>
  <si>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</si>
  <si>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</si>
  <si>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</si>
  <si>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</si>
  <si>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</si>
  <si>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</si>
  <si>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</si>
  <si>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</si>
  <si>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</si>
  <si>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</si>
  <si>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</si>
  <si>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</si>
  <si>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</si>
  <si>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</si>
  <si>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</si>
  <si>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</si>
  <si>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</si>
  <si>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</si>
  <si>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</si>
  <si>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</si>
  <si>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</si>
  <si>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</si>
  <si>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</si>
  <si>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</si>
  <si>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</si>
  <si>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</si>
  <si>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</si>
  <si>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</si>
  <si>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</si>
  <si>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</si>
  <si>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</si>
  <si>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</si>
  <si>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</si>
  <si>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</si>
  <si>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</si>
  <si>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</si>
  <si>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</si>
  <si>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</si>
  <si>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</si>
  <si>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</si>
  <si>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</si>
  <si>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</si>
  <si>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</si>
  <si>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</si>
  <si>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</si>
  <si>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</si>
  <si>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</si>
  <si>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</si>
  <si>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</si>
  <si>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</si>
  <si>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</si>
  <si>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</si>
  <si>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</si>
  <si>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</si>
  <si>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</si>
  <si>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</si>
  <si>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</si>
  <si>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</si>
  <si>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</si>
  <si>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</si>
  <si>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</si>
  <si>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</si>
  <si>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</si>
  <si>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</si>
  <si>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</si>
  <si>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</si>
  <si>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</si>
  <si>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</si>
  <si>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</si>
  <si>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</si>
  <si>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</si>
  <si>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</si>
  <si>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</si>
  <si>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</si>
  <si>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</si>
  <si>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</si>
  <si>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</si>
  <si>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</si>
  <si>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</si>
  <si>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</si>
  <si>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</si>
  <si>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</si>
  <si>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</si>
  <si>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</si>
  <si>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</si>
  <si>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</si>
  <si>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</si>
  <si>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</si>
  <si>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</si>
  <si>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</si>
  <si>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</si>
  <si>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</si>
  <si>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</si>
  <si>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</si>
  <si>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</si>
  <si>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</si>
  <si>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</si>
  <si>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</si>
  <si>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</si>
  <si>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</si>
  <si>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</si>
  <si>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</si>
  <si>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</si>
  <si>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</si>
  <si>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</si>
  <si>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</si>
  <si>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</si>
  <si>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</si>
  <si>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</si>
  <si>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</si>
  <si>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</si>
  <si>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</si>
  <si>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</si>
  <si>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</si>
  <si>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</si>
  <si>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</si>
  <si>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</si>
  <si>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</si>
  <si>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</si>
  <si>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</si>
  <si>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</si>
  <si>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</si>
  <si>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</si>
  <si>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</si>
  <si>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</si>
  <si>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</si>
  <si>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</si>
  <si>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</si>
  <si>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</si>
  <si>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</si>
  <si>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</si>
  <si>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</si>
  <si>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</si>
  <si>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</si>
  <si>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</si>
  <si>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</si>
  <si>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</si>
  <si>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</si>
  <si>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</si>
  <si>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</si>
  <si>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</si>
  <si>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</si>
  <si>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</si>
  <si>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</si>
  <si>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</si>
  <si>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</si>
  <si>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</si>
  <si>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</si>
  <si>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</si>
  <si>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</si>
  <si>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</si>
  <si>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</si>
  <si>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</si>
  <si>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</si>
  <si>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</si>
  <si>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</si>
  <si>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</si>
  <si>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</si>
  <si>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</si>
  <si>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</si>
  <si>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</si>
  <si>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</si>
  <si>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</si>
  <si>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</si>
  <si>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</si>
  <si>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</si>
  <si>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</si>
  <si>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</si>
  <si>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</si>
  <si>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</si>
  <si>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</si>
  <si>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</si>
  <si>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</si>
  <si>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</si>
  <si>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</si>
  <si>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</si>
  <si>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</si>
  <si>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</si>
  <si>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</si>
  <si>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</si>
  <si>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</si>
  <si>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</si>
  <si>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</si>
  <si>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</si>
  <si>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</si>
  <si>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</si>
  <si>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</si>
  <si>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</si>
  <si>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</si>
  <si>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</si>
  <si>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</si>
  <si>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</si>
  <si>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</si>
  <si>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</si>
  <si>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</si>
  <si>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</si>
  <si>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</si>
  <si>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</si>
  <si>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</si>
  <si>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</si>
  <si>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</si>
  <si>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</si>
  <si>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</si>
  <si>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</si>
  <si>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</si>
  <si>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</si>
  <si>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</si>
  <si>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</si>
  <si>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</si>
  <si>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</si>
  <si>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</si>
  <si>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</si>
  <si>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</si>
  <si>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</si>
  <si>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</si>
  <si>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</si>
  <si>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</si>
  <si>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</si>
  <si>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</si>
  <si>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</si>
  <si>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</si>
  <si>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</si>
  <si>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</si>
  <si>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</si>
  <si>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</si>
  <si>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</si>
  <si>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</si>
  <si>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</si>
  <si>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</si>
  <si>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</si>
  <si>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</si>
  <si>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</si>
  <si>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</si>
  <si>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</si>
  <si>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</si>
  <si>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</si>
  <si>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</si>
  <si>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</si>
  <si>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</si>
  <si>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</si>
  <si>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</si>
  <si>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</si>
  <si>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</si>
  <si>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</si>
  <si>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</si>
  <si>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</si>
  <si>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</si>
  <si>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</si>
  <si>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</si>
  <si>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</si>
  <si>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</si>
  <si>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</si>
  <si>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</si>
  <si>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</si>
  <si>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</si>
  <si>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</si>
  <si>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</si>
  <si>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</si>
  <si>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</si>
  <si>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</si>
  <si>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</si>
  <si>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</si>
  <si>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</si>
  <si>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</si>
  <si>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</si>
  <si>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</si>
  <si>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</si>
  <si>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</si>
  <si>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</si>
  <si>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</si>
  <si>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</si>
  <si>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</si>
  <si>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</si>
  <si>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</si>
  <si>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</si>
  <si>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</si>
  <si>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</si>
  <si>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</si>
  <si>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</si>
  <si>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</si>
  <si>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</si>
  <si>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</si>
  <si>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</si>
  <si>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</si>
  <si>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</si>
  <si>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</si>
  <si>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</si>
  <si>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</si>
  <si>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</si>
  <si>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</si>
  <si>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</si>
  <si>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</si>
  <si>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</si>
  <si>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</si>
  <si>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</si>
  <si>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</si>
  <si>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</si>
  <si>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</si>
  <si>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</si>
  <si>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</si>
  <si>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</si>
  <si>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</si>
  <si>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</si>
  <si>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</si>
  <si>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</si>
  <si>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</si>
  <si>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</si>
  <si>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</si>
  <si>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</si>
  <si>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</si>
  <si>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</si>
  <si>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</si>
  <si>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</si>
  <si>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</si>
  <si>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</si>
  <si>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</si>
  <si>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</si>
  <si>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</si>
  <si>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</si>
  <si>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</si>
  <si>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</si>
  <si>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</si>
  <si>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</si>
  <si>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</si>
  <si>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</si>
  <si>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</si>
  <si>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</si>
  <si>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</si>
  <si>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</si>
  <si>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</si>
  <si>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</si>
  <si>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</si>
  <si>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</si>
  <si>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</si>
  <si>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</si>
  <si>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</si>
  <si>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</si>
  <si>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</si>
  <si>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</si>
  <si>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</si>
  <si>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</si>
  <si>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</si>
  <si>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</si>
  <si>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</si>
  <si>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</si>
  <si>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</si>
  <si>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</si>
  <si>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</si>
  <si>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</si>
  <si>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</si>
  <si>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</si>
  <si>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</si>
  <si>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</si>
  <si>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</si>
  <si>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</si>
  <si>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</si>
  <si>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</si>
  <si>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</si>
  <si>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</si>
  <si>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</si>
  <si>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</si>
  <si>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</si>
  <si>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</si>
  <si>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</si>
  <si>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</si>
  <si>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</si>
  <si>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</si>
  <si>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</si>
  <si>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</si>
  <si>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</si>
  <si>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</si>
  <si>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</si>
  <si>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</si>
  <si>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</si>
  <si>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</si>
  <si>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</si>
  <si>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</si>
  <si>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</si>
  <si>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</si>
  <si>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</si>
  <si>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</si>
  <si>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</si>
  <si>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</si>
  <si>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</si>
  <si>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</si>
  <si>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</si>
  <si>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</si>
  <si>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</si>
  <si>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</si>
  <si>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</si>
  <si>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</si>
  <si>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</si>
  <si>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</si>
  <si>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</si>
  <si>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</si>
  <si>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</si>
  <si>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</si>
  <si>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</si>
  <si>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</si>
  <si>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</si>
  <si>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</si>
  <si>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</si>
  <si>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</si>
  <si>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</si>
  <si>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</si>
  <si>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</si>
  <si>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</si>
  <si>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</si>
  <si>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</si>
  <si>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</si>
  <si>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</si>
  <si>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</si>
  <si>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</si>
  <si>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</si>
  <si>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</si>
  <si>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</si>
  <si>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</si>
  <si>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</si>
  <si>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</si>
  <si>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</si>
  <si>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</si>
  <si>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</si>
  <si>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</si>
  <si>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</si>
  <si>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</si>
  <si>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</si>
  <si>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</si>
  <si>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</si>
  <si>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</si>
  <si>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</si>
  <si>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</si>
  <si>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</si>
  <si>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</si>
  <si>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</si>
  <si>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</si>
  <si>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</si>
  <si>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</si>
  <si>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</si>
  <si>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</si>
  <si>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</si>
  <si>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</si>
  <si>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</si>
  <si>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</si>
  <si>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</si>
  <si>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</si>
  <si>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</si>
  <si>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</si>
  <si>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</si>
  <si>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</si>
  <si>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</si>
  <si>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</si>
  <si>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</si>
  <si>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</si>
  <si>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</si>
  <si>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</si>
  <si>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</si>
  <si>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</si>
  <si>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</si>
  <si>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</si>
  <si>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</si>
  <si>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</si>
  <si>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</si>
  <si>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</si>
  <si>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</si>
  <si>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</si>
  <si>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</si>
  <si>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</si>
  <si>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</si>
  <si>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</si>
  <si>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</si>
  <si>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</si>
  <si>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</si>
  <si>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</si>
  <si>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</si>
  <si>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</si>
  <si>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</si>
  <si>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</si>
  <si>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</si>
  <si>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</si>
  <si>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</si>
  <si>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</si>
  <si>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</si>
  <si>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</si>
  <si>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</si>
  <si>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</si>
  <si>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</si>
  <si>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</si>
  <si>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</si>
  <si>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</si>
  <si>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</si>
  <si>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</si>
  <si>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</si>
  <si>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</si>
  <si>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</si>
  <si>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</si>
  <si>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</si>
  <si>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</si>
  <si>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</si>
  <si>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</si>
  <si>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</si>
  <si>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</si>
  <si>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</si>
  <si>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</si>
  <si>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</si>
  <si>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</si>
  <si>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</si>
  <si>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</si>
  <si>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</si>
  <si>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</si>
  <si>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</si>
  <si>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</si>
  <si>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</si>
  <si>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</si>
  <si>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</si>
  <si>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</si>
  <si>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</si>
  <si>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</si>
  <si>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</si>
  <si>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</si>
  <si>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</si>
  <si>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</si>
  <si>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</si>
  <si>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</si>
  <si>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</si>
  <si>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</si>
  <si>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</si>
  <si>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</si>
  <si>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</si>
  <si>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</si>
  <si>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</si>
  <si>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</si>
  <si>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</si>
  <si>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</si>
  <si>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</si>
  <si>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</si>
  <si>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</si>
  <si>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</si>
  <si>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</si>
  <si>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</si>
  <si>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</si>
  <si>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</si>
  <si>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</si>
  <si>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</si>
  <si>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</si>
  <si>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</si>
  <si>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</si>
  <si>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</si>
  <si>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</si>
  <si>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</si>
  <si>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</si>
  <si>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</si>
  <si>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</si>
  <si>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</si>
  <si>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</si>
  <si>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</si>
  <si>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</si>
  <si>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</si>
  <si>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</si>
  <si>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</si>
  <si>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</si>
  <si>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</si>
  <si>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</si>
  <si>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</si>
  <si>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</si>
  <si>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</si>
  <si>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</si>
  <si>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</si>
  <si>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</si>
  <si>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</si>
  <si>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</si>
  <si>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</si>
  <si>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</si>
  <si>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</si>
  <si>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</si>
  <si>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</si>
  <si>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</si>
  <si>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</si>
  <si>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</si>
  <si>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</si>
  <si>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</si>
  <si>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</si>
  <si>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</si>
  <si>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</si>
  <si>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</si>
  <si>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</si>
  <si>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</si>
  <si>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</si>
  <si>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</si>
  <si>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</si>
  <si>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</si>
  <si>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</si>
  <si>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</si>
  <si>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</si>
  <si>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</si>
  <si>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</si>
  <si>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</si>
  <si>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</si>
  <si>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</si>
  <si>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</si>
  <si>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</si>
  <si>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</si>
  <si>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</si>
  <si>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</si>
  <si>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</si>
  <si>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</si>
  <si>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</si>
  <si>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</si>
  <si>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</si>
  <si>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</si>
  <si>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</si>
  <si>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</si>
  <si>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</si>
  <si>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</si>
  <si>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</si>
  <si>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</si>
  <si>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</si>
  <si>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</si>
  <si>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</si>
  <si>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</si>
  <si>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</si>
  <si>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</si>
  <si>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</si>
  <si>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</si>
  <si>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</si>
  <si>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</si>
  <si>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</si>
  <si>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</si>
  <si>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</si>
  <si>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</si>
  <si>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</si>
  <si>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</si>
  <si>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</si>
  <si>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</si>
  <si>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</si>
  <si>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</si>
  <si>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</si>
  <si>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</si>
  <si>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</si>
  <si>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</si>
  <si>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</si>
  <si>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</si>
  <si>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</si>
  <si>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</si>
  <si>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</si>
  <si>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</si>
  <si>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</si>
  <si>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</si>
  <si>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</si>
  <si>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</si>
  <si>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</si>
  <si>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</si>
  <si>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</si>
  <si>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</si>
  <si>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</si>
  <si>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</si>
  <si>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</si>
  <si>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</si>
  <si>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</si>
  <si>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</si>
  <si>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</si>
  <si>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</si>
  <si>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</si>
  <si>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</si>
  <si>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</si>
  <si>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</si>
  <si>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</si>
  <si>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</si>
  <si>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</si>
  <si>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</si>
  <si>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</si>
  <si>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</si>
  <si>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</si>
  <si>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</si>
  <si>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</si>
  <si>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</si>
  <si>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</si>
  <si>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</si>
  <si>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</si>
  <si>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</si>
  <si>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</si>
  <si>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</si>
  <si>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</si>
  <si>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</si>
  <si>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</si>
  <si>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</si>
  <si>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</si>
  <si>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</si>
  <si>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</si>
  <si>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</si>
  <si>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</si>
  <si>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</si>
  <si>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</si>
  <si>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</si>
  <si>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</si>
  <si>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</si>
  <si>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</si>
  <si>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</si>
  <si>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</si>
  <si>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</si>
  <si>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</si>
  <si>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</si>
  <si>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</si>
  <si>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</si>
  <si>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</si>
  <si>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</si>
  <si>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</si>
  <si>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</si>
  <si>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</si>
  <si>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</si>
  <si>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</si>
  <si>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</si>
  <si>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</si>
  <si>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</si>
  <si>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</si>
  <si>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</si>
  <si>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</si>
  <si>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</si>
  <si>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</si>
  <si>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</si>
  <si>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</si>
  <si>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</si>
  <si>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</si>
  <si>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</si>
  <si>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</si>
  <si>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</si>
  <si>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</si>
  <si>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</si>
  <si>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</si>
  <si>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</si>
  <si>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</si>
  <si>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</si>
  <si>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</si>
  <si>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</si>
  <si>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</si>
  <si>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</si>
  <si>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</si>
  <si>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</si>
  <si>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</si>
  <si>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</si>
  <si>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</si>
  <si>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</si>
  <si>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</si>
  <si>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</si>
  <si>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</si>
  <si>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</si>
  <si>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</si>
  <si>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</si>
  <si>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</si>
  <si>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</si>
  <si>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</si>
  <si>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</si>
  <si>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</si>
  <si>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</si>
  <si>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</si>
  <si>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</si>
  <si>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</si>
  <si>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</si>
  <si>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</si>
  <si>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</si>
  <si>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</si>
  <si>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</si>
  <si>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</si>
  <si>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</si>
  <si>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</si>
  <si>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</si>
  <si>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</si>
  <si>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</si>
  <si>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</si>
  <si>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</si>
  <si>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</si>
  <si>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</si>
  <si>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</si>
  <si>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</si>
  <si>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</si>
  <si>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</si>
  <si>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</si>
  <si>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</si>
  <si>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</si>
  <si>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</si>
  <si>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</si>
  <si>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</si>
  <si>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</si>
  <si>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</si>
  <si>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</si>
  <si>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</si>
  <si>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</si>
  <si>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</si>
  <si>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</si>
  <si>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</si>
  <si>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</si>
  <si>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</si>
  <si>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</si>
  <si>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</si>
  <si>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</si>
  <si>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</si>
  <si>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</si>
  <si>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</si>
  <si>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</si>
  <si>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</si>
  <si>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</si>
  <si>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</si>
  <si>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</si>
  <si>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</si>
  <si>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</si>
  <si>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</si>
  <si>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</si>
  <si>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</si>
  <si>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</si>
  <si>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</si>
  <si>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</si>
  <si>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</si>
  <si>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</si>
  <si>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</si>
  <si>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</si>
  <si>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</si>
  <si>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</si>
  <si>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</si>
  <si>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</si>
  <si>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</si>
  <si>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</si>
  <si>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</si>
  <si>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</si>
  <si>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</si>
  <si>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</si>
  <si>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</si>
  <si>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</si>
  <si>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</si>
  <si>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</si>
  <si>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</si>
  <si>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</si>
  <si>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</si>
  <si>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</si>
  <si>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</si>
  <si>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</si>
  <si>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</si>
  <si>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</si>
  <si>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</si>
  <si>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</si>
  <si>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</si>
  <si>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</si>
  <si>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</si>
  <si>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</si>
  <si>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</si>
  <si>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</si>
  <si>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</si>
  <si>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</si>
  <si>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</si>
  <si>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</si>
  <si>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</si>
  <si>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</si>
  <si>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</si>
  <si>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</si>
  <si>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</si>
  <si>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</si>
  <si>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</si>
  <si>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</si>
  <si>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</si>
  <si>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</si>
  <si>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</si>
  <si>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</si>
  <si>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</si>
  <si>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</si>
  <si>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</si>
  <si>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</si>
  <si>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</si>
  <si>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</si>
  <si>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</si>
  <si>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</si>
  <si>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</si>
  <si>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</si>
  <si>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</si>
  <si>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</si>
  <si>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</si>
  <si>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</si>
  <si>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</si>
  <si>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</si>
  <si>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</si>
  <si>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</si>
  <si>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</si>
  <si>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</si>
  <si>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</si>
  <si>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</si>
  <si>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</si>
  <si>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</si>
  <si>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</si>
  <si>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</si>
  <si>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</si>
  <si>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</si>
  <si>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</si>
  <si>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</si>
  <si>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</si>
  <si>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</si>
  <si>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</si>
  <si>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</si>
  <si>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</si>
  <si>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</si>
  <si>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</si>
  <si>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</si>
  <si>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</si>
  <si>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</si>
  <si>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</si>
  <si>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</si>
  <si>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</si>
  <si>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</si>
  <si>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</si>
  <si>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</si>
  <si>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</si>
  <si>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</si>
  <si>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</si>
  <si>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</si>
  <si>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</si>
  <si>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</si>
  <si>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</si>
  <si>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</si>
  <si>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</si>
  <si>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</si>
  <si>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</si>
  <si>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</si>
  <si>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</si>
  <si>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</si>
  <si>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</si>
  <si>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</si>
  <si>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</si>
  <si>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</si>
  <si>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</si>
  <si>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</si>
  <si>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</si>
  <si>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</si>
  <si>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</si>
  <si>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</si>
  <si>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</si>
  <si>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</si>
  <si>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</si>
  <si>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</si>
  <si>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</si>
  <si>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</si>
  <si>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</si>
  <si>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</si>
  <si>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</si>
  <si>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</si>
  <si>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</si>
  <si>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</si>
  <si>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</si>
  <si>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</si>
  <si>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</si>
  <si>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</si>
  <si>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</si>
  <si>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</si>
  <si>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</si>
  <si>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</si>
  <si>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</si>
  <si>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</si>
  <si>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</si>
  <si>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</si>
  <si>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</si>
  <si>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</si>
  <si>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</si>
  <si>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</si>
  <si>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</si>
  <si>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</si>
  <si>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</si>
  <si>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</si>
  <si>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</si>
  <si>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</si>
  <si>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</si>
  <si>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</si>
  <si>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</si>
  <si>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</si>
  <si>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</si>
  <si>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</si>
  <si>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</si>
  <si>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</si>
  <si>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</si>
  <si>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</si>
  <si>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</si>
  <si>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</si>
  <si>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</si>
  <si>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</si>
  <si>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</si>
  <si>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</si>
  <si>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</si>
  <si>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</si>
  <si>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</si>
  <si>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</si>
  <si>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</si>
  <si>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</si>
  <si>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</si>
  <si>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</si>
  <si>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</si>
  <si>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</si>
  <si>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</si>
  <si>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</si>
  <si>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</si>
  <si>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</si>
  <si>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</si>
  <si>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</si>
  <si>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</si>
  <si>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</si>
  <si>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</si>
  <si>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</si>
  <si>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</si>
  <si>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</si>
  <si>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</si>
  <si>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</si>
  <si>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</si>
  <si>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</si>
  <si>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</si>
  <si>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</si>
  <si>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</si>
  <si>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</si>
  <si>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</si>
  <si>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</si>
  <si>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</si>
  <si>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</si>
  <si>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</si>
  <si>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</si>
  <si>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</si>
  <si>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</si>
  <si>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</si>
  <si>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</si>
  <si>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</si>
  <si>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</si>
  <si>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</si>
  <si>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</si>
  <si>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</si>
  <si>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</si>
  <si>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</si>
  <si>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</si>
  <si>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</si>
  <si>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</si>
  <si>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</si>
  <si>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</si>
  <si>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</si>
  <si>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</si>
  <si>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</si>
  <si>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</si>
  <si>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</si>
  <si>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</si>
  <si>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</si>
  <si>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</si>
  <si>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</si>
  <si>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</si>
  <si>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</si>
  <si>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</si>
  <si>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</si>
  <si>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</si>
  <si>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</si>
  <si>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</si>
  <si>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</si>
  <si>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</si>
  <si>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</si>
  <si>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</si>
  <si>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</si>
  <si>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</si>
  <si>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</si>
  <si>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</si>
  <si>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</si>
  <si>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</si>
  <si>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</si>
  <si>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</si>
  <si>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</si>
  <si>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</si>
  <si>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</si>
  <si>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</si>
  <si>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</si>
  <si>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</si>
  <si>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</si>
  <si>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</si>
  <si>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</si>
  <si>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</si>
  <si>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</si>
  <si>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</si>
  <si>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</si>
  <si>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</si>
  <si>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</si>
  <si>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</si>
  <si>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</si>
  <si>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</si>
  <si>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</si>
  <si>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</si>
  <si>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</si>
  <si>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</si>
  <si>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</si>
  <si>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</si>
  <si>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</si>
  <si>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</si>
  <si>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</si>
  <si>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</si>
  <si>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</si>
  <si>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</si>
  <si>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</si>
  <si>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</si>
  <si>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</si>
  <si>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</si>
  <si>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</si>
  <si>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</si>
  <si>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</si>
  <si>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</si>
  <si>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</si>
  <si>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</si>
  <si>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</si>
  <si>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</si>
  <si>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</si>
  <si>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</si>
  <si>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</si>
  <si>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</si>
  <si>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</si>
  <si>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</si>
  <si>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</si>
  <si>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</si>
  <si>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</si>
  <si>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</si>
  <si>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</si>
  <si>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</si>
  <si>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</si>
  <si>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</si>
  <si>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</si>
  <si>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</si>
  <si>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</si>
  <si>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</si>
  <si>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</si>
  <si>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</si>
  <si>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</si>
  <si>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</si>
  <si>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</si>
  <si>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</si>
  <si>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</si>
  <si>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</si>
  <si>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</si>
  <si>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</si>
  <si>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</si>
  <si>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</si>
  <si>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</si>
  <si>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</si>
  <si>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</si>
  <si>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</si>
  <si>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</si>
  <si>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</si>
  <si>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</si>
  <si>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</si>
  <si>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</si>
  <si>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</si>
  <si>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</si>
  <si>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</si>
  <si>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</si>
  <si>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</si>
  <si>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</si>
  <si>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</si>
  <si>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</si>
  <si>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</si>
  <si>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</si>
  <si>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</si>
  <si>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</si>
  <si>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</si>
  <si>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</si>
  <si>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</si>
  <si>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</si>
  <si>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</si>
  <si>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</si>
  <si>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</si>
  <si>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</si>
  <si>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</si>
  <si>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</si>
  <si>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</si>
  <si>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</si>
  <si>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</si>
  <si>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</si>
  <si>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</si>
  <si>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</si>
  <si>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</si>
  <si>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</si>
  <si>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</si>
  <si>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</si>
  <si>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</si>
  <si>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</si>
  <si>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</si>
  <si>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</si>
  <si>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</si>
  <si>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</si>
  <si>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</si>
  <si>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</si>
  <si>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</si>
  <si>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</si>
  <si>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</si>
  <si>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</si>
  <si>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</si>
  <si>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</si>
  <si>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</si>
  <si>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</si>
  <si>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</si>
  <si>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</si>
  <si>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</si>
  <si>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</si>
  <si>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</si>
  <si>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</si>
  <si>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</si>
  <si>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</si>
  <si>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</si>
  <si>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</si>
  <si>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</si>
  <si>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</si>
  <si>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</si>
  <si>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</si>
  <si>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</si>
  <si>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</si>
  <si>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</si>
  <si>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</si>
  <si>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</si>
  <si>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</si>
  <si>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</si>
  <si>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</si>
  <si>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</si>
  <si>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</si>
  <si>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</si>
  <si>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</si>
  <si>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</si>
  <si>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</si>
  <si>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</si>
  <si>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</si>
  <si>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</si>
  <si>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</si>
  <si>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</si>
  <si>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</si>
  <si>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</si>
  <si>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</si>
  <si>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</si>
  <si>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</si>
  <si>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</si>
  <si>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</si>
  <si>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</si>
  <si>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</si>
  <si>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</si>
  <si>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</si>
  <si>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</si>
  <si>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</si>
  <si>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</si>
  <si>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</si>
  <si>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</si>
  <si>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</si>
  <si>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</si>
  <si>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</si>
  <si>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</si>
  <si>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</si>
  <si>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</si>
  <si>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</si>
  <si>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</si>
  <si>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</si>
  <si>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</si>
  <si>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</si>
  <si>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</si>
  <si>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</si>
  <si>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</si>
  <si>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</si>
  <si>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</si>
  <si>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</si>
  <si>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</si>
  <si>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</si>
  <si>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</si>
  <si>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</si>
  <si>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</si>
  <si>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</si>
  <si>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</si>
  <si>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</si>
  <si>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</si>
  <si>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</si>
  <si>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</si>
  <si>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</si>
  <si>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</si>
  <si>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</si>
  <si>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</si>
  <si>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</si>
  <si>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</si>
  <si>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</si>
  <si>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</si>
  <si>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</si>
  <si>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</si>
  <si>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</si>
  <si>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</si>
  <si>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</si>
  <si>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</si>
  <si>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</si>
  <si>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</si>
  <si>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</si>
  <si>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</si>
  <si>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</si>
  <si>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</si>
  <si>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</si>
  <si>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</si>
  <si>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</si>
  <si>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</si>
  <si>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</si>
  <si>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</si>
  <si>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</si>
  <si>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</si>
  <si>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</si>
  <si>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</si>
  <si>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</si>
  <si>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</si>
  <si>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</si>
  <si>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</si>
  <si>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</si>
  <si>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</si>
  <si>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</si>
  <si>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</si>
  <si>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</si>
  <si>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</si>
  <si>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</si>
  <si>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</si>
  <si>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</si>
  <si>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</si>
  <si>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</si>
  <si>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</si>
  <si>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</si>
  <si>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</si>
  <si>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</si>
  <si>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</si>
  <si>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</si>
  <si>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</si>
  <si>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</si>
  <si>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</si>
  <si>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</si>
  <si>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</si>
  <si>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</si>
  <si>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</si>
  <si>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</si>
  <si>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</si>
  <si>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</si>
  <si>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</si>
  <si>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</si>
  <si>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</si>
  <si>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</si>
  <si>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</si>
  <si>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</si>
  <si>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</si>
  <si>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</si>
  <si>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</si>
  <si>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</si>
  <si>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</si>
  <si>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</si>
  <si>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</si>
  <si>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</si>
  <si>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</si>
  <si>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</si>
  <si>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</si>
  <si>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</si>
  <si>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</si>
  <si>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</si>
  <si>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</si>
  <si>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</si>
  <si>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</si>
  <si>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</si>
  <si>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</si>
  <si>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</si>
  <si>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</si>
  <si>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</si>
  <si>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</si>
  <si>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</si>
  <si>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</si>
  <si>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</si>
  <si>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</si>
  <si>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</si>
  <si>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</si>
  <si>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</si>
  <si>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</si>
  <si>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</si>
  <si>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</si>
  <si>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</si>
  <si>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</si>
  <si>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</si>
  <si>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</si>
  <si>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</si>
  <si>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</si>
  <si>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</si>
  <si>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</si>
  <si>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</si>
  <si>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</si>
  <si>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</si>
  <si>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</si>
  <si>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</si>
  <si>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</si>
  <si>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</si>
  <si>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</si>
  <si>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</si>
  <si>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</si>
  <si>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</si>
  <si>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</si>
  <si>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</si>
  <si>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</si>
  <si>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</si>
  <si>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</si>
  <si>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</si>
  <si>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</si>
  <si>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</si>
  <si>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</si>
  <si>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</si>
  <si>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</si>
  <si>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</si>
  <si>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</si>
  <si>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</si>
  <si>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</si>
  <si>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</si>
  <si>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</si>
  <si>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</si>
  <si>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</si>
  <si>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</si>
  <si>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</si>
  <si>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</si>
  <si>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</si>
  <si>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</si>
  <si>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</si>
  <si>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</si>
  <si>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</si>
  <si>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</si>
  <si>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</si>
  <si>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</si>
  <si>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</si>
  <si>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</si>
  <si>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</si>
  <si>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</si>
  <si>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</si>
  <si>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</si>
  <si>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</si>
  <si>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</si>
  <si>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</si>
  <si>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</si>
  <si>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</si>
  <si>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</si>
  <si>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</si>
  <si>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</si>
  <si>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</si>
  <si>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</si>
  <si>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</si>
  <si>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</si>
  <si>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</si>
  <si>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</si>
  <si>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</si>
  <si>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</si>
  <si>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</si>
  <si>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</si>
  <si>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</si>
  <si>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</si>
  <si>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</si>
  <si>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</si>
  <si>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</si>
  <si>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</si>
  <si>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</si>
  <si>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</si>
  <si>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</si>
  <si>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</si>
  <si>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</si>
  <si>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</si>
  <si>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</si>
  <si>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</si>
  <si>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</si>
  <si>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</si>
  <si>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</si>
  <si>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</si>
  <si>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</si>
  <si>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</si>
  <si>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</si>
  <si>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</si>
  <si>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</si>
  <si>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</si>
  <si>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</si>
  <si>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</si>
  <si>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</si>
  <si>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</si>
  <si>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</si>
  <si>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</si>
  <si>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</si>
  <si>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</si>
  <si>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</si>
  <si>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</si>
  <si>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</si>
  <si>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</si>
  <si>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</si>
  <si>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</si>
  <si>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</si>
  <si>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</si>
  <si>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</si>
  <si>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</si>
  <si>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</si>
  <si>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</si>
  <si>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</si>
  <si>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</si>
  <si>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</si>
  <si>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</si>
  <si>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</si>
  <si>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</si>
  <si>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</si>
  <si>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</si>
  <si>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</si>
  <si>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</si>
  <si>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</si>
  <si>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</si>
  <si>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</si>
  <si>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</si>
  <si>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</si>
  <si>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</si>
  <si>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</si>
  <si>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</si>
  <si>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</si>
  <si>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</si>
  <si>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</si>
  <si>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</si>
  <si>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</si>
  <si>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</si>
  <si>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</si>
  <si>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</si>
  <si>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</si>
  <si>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</si>
  <si>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</si>
  <si>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</si>
  <si>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</si>
  <si>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</si>
  <si>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</si>
  <si>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</si>
  <si>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</si>
  <si>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</si>
  <si>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</si>
  <si>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</si>
  <si>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</si>
  <si>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</si>
  <si>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</si>
  <si>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</si>
  <si>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</si>
  <si>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</si>
  <si>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</si>
  <si>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</si>
  <si>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</si>
  <si>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</si>
  <si>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</si>
  <si>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</si>
  <si>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</si>
  <si>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</si>
  <si>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</si>
  <si>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</si>
  <si>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</si>
  <si>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</si>
  <si>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</si>
  <si>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</si>
  <si>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</si>
  <si>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</si>
  <si>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</si>
  <si>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</si>
  <si>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</si>
  <si>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</si>
  <si>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</si>
  <si>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</si>
  <si>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</si>
  <si>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</si>
  <si>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</si>
  <si>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</si>
  <si>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</si>
  <si>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</si>
  <si>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</si>
  <si>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</si>
  <si>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</si>
  <si>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</si>
  <si>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</si>
  <si>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</si>
  <si>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</si>
  <si>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</si>
  <si>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</si>
  <si>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</si>
  <si>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</si>
  <si>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</si>
  <si>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</si>
  <si>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</si>
  <si>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</si>
  <si>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</si>
  <si>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</si>
  <si>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</si>
  <si>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</si>
  <si>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</si>
  <si>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</si>
  <si>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</si>
  <si>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</si>
  <si>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</si>
  <si>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</si>
  <si>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</si>
  <si>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</si>
  <si>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</si>
  <si>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</si>
  <si>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</si>
  <si>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</si>
  <si>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</si>
  <si>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</si>
  <si>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</si>
  <si>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</si>
  <si>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</si>
  <si>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</si>
  <si>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</si>
  <si>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</si>
  <si>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</si>
  <si>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</si>
  <si>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</si>
  <si>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</si>
  <si>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</si>
  <si>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</si>
  <si>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</si>
  <si>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</si>
  <si>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</si>
  <si>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</si>
  <si>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</si>
  <si>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</si>
  <si>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</si>
  <si>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</si>
  <si>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</si>
  <si>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</si>
  <si>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</si>
  <si>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</si>
  <si>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</si>
  <si>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</si>
  <si>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</si>
  <si>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</si>
  <si>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</si>
  <si>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</si>
  <si>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</si>
  <si>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</si>
  <si>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</si>
  <si>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</si>
  <si>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</si>
  <si>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</si>
  <si>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</si>
  <si>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</si>
  <si>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</si>
  <si>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</si>
  <si>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</si>
  <si>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</si>
  <si>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</si>
  <si>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</si>
  <si>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</si>
  <si>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</si>
  <si>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</si>
  <si>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</si>
  <si>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</si>
  <si>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</si>
  <si>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</si>
  <si>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</si>
  <si>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</si>
  <si>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</si>
  <si>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</si>
  <si>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</si>
  <si>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</si>
  <si>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</si>
  <si>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</si>
  <si>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</si>
  <si>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</si>
  <si>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</si>
  <si>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</si>
  <si>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</si>
  <si>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</si>
  <si>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</si>
  <si>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</si>
  <si>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</si>
  <si>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</si>
  <si>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</si>
  <si>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</si>
  <si>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</si>
  <si>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</si>
  <si>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</si>
  <si>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</si>
  <si>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</si>
  <si>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</si>
  <si>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</si>
  <si>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</si>
  <si>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</si>
  <si>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</si>
  <si>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</si>
  <si>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</si>
  <si>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</si>
  <si>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</si>
  <si>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</si>
  <si>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</si>
  <si>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</si>
  <si>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</si>
  <si>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</si>
  <si>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</si>
  <si>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</si>
  <si>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</si>
  <si>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</si>
  <si>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</si>
  <si>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</si>
  <si>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</si>
  <si>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</si>
  <si>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</si>
  <si>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</si>
  <si>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</si>
  <si>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</si>
  <si>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</si>
  <si>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</si>
  <si>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</si>
  <si>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</si>
  <si>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</si>
  <si>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</si>
  <si>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</si>
  <si>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</si>
  <si>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</si>
  <si>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</si>
  <si>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</si>
  <si>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</si>
  <si>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</si>
  <si>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</si>
  <si>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</si>
  <si>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</si>
  <si>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</si>
  <si>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</si>
  <si>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</si>
  <si>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</si>
  <si>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</si>
  <si>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</si>
  <si>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</si>
  <si>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</si>
  <si>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</si>
  <si>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</si>
  <si>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</si>
  <si>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</si>
  <si>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</si>
  <si>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</si>
  <si>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</si>
  <si>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</si>
  <si>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</si>
  <si>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</si>
  <si>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</si>
  <si>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</si>
  <si>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</si>
  <si>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</si>
  <si>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</si>
  <si>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</si>
  <si>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</si>
  <si>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</si>
  <si>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</si>
  <si>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</si>
  <si>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</si>
  <si>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</si>
  <si>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</si>
  <si>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</si>
  <si>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</si>
  <si>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</si>
  <si>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</si>
  <si>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</si>
  <si>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</si>
  <si>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</si>
  <si>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</si>
  <si>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</si>
  <si>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</si>
  <si>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</si>
  <si>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</si>
  <si>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</si>
  <si>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</si>
  <si>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</si>
  <si>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</si>
  <si>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</si>
  <si>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</si>
  <si>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</si>
  <si>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</si>
  <si>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</si>
  <si>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</si>
  <si>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</si>
  <si>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</si>
  <si>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</si>
  <si>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</si>
  <si>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</si>
  <si>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</si>
  <si>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</si>
  <si>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</si>
  <si>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</si>
  <si>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</si>
  <si>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</si>
  <si>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</si>
  <si>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</si>
  <si>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</si>
  <si>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</si>
  <si>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</si>
  <si>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</si>
  <si>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</si>
  <si>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</si>
  <si>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</si>
  <si>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</si>
  <si>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</si>
  <si>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</si>
  <si>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</si>
  <si>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</si>
  <si>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</si>
  <si>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</si>
  <si>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</si>
  <si>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</si>
  <si>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</si>
  <si>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</si>
  <si>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</si>
  <si>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</si>
  <si>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</si>
  <si>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</si>
  <si>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</si>
  <si>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</si>
  <si>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</si>
  <si>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</si>
  <si>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</si>
  <si>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</si>
  <si>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</si>
  <si>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</si>
  <si>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</si>
  <si>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</si>
  <si>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</si>
  <si>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</si>
  <si>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</si>
  <si>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</si>
  <si>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</si>
  <si>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</si>
  <si>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</si>
  <si>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</si>
  <si>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</si>
  <si>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</si>
  <si>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</si>
  <si>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</si>
  <si>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</si>
  <si>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</si>
  <si>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</si>
  <si>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</si>
  <si>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</si>
  <si>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</si>
  <si>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</si>
  <si>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</si>
  <si>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</si>
  <si>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</si>
  <si>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</si>
  <si>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</si>
  <si>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</si>
  <si>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</si>
  <si>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</si>
  <si>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</si>
  <si>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</si>
  <si>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</si>
  <si>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</si>
  <si>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</si>
  <si>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</si>
  <si>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</si>
  <si>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</si>
  <si>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</si>
  <si>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</si>
  <si>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</si>
  <si>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</si>
  <si>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</si>
  <si>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</si>
  <si>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</si>
  <si>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</si>
  <si>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</si>
  <si>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</si>
  <si>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</si>
  <si>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</si>
  <si>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</si>
  <si>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</si>
  <si>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</si>
  <si>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</si>
  <si>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</si>
  <si>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</si>
  <si>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</si>
  <si>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</si>
  <si>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</si>
  <si>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</si>
  <si>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</si>
  <si>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</si>
  <si>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</si>
  <si>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</si>
  <si>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</si>
  <si>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</si>
  <si>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</si>
  <si>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</si>
  <si>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</si>
  <si>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</si>
  <si>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</si>
  <si>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</si>
  <si>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</si>
  <si>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</si>
  <si>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</si>
  <si>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</si>
  <si>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</si>
  <si>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</si>
  <si>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</si>
  <si>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</si>
  <si>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</si>
  <si>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</si>
  <si>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</si>
  <si>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</si>
  <si>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</si>
  <si>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</si>
  <si>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</si>
  <si>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</si>
  <si>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</si>
  <si>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</si>
  <si>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</si>
  <si>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</si>
  <si>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</si>
  <si>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</si>
  <si>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</si>
  <si>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</si>
  <si>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</si>
  <si>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</si>
  <si>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</si>
  <si>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</si>
  <si>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</si>
  <si>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</si>
  <si>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</si>
  <si>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</si>
  <si>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</si>
  <si>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</si>
  <si>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</si>
  <si>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</si>
  <si>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</si>
  <si>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</si>
  <si>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</si>
  <si>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</si>
  <si>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</si>
  <si>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</si>
  <si>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</si>
  <si>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</si>
  <si>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</si>
  <si>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</si>
  <si>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</si>
  <si>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</si>
  <si>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</si>
  <si>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</si>
  <si>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</si>
  <si>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</si>
  <si>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</si>
  <si>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</si>
  <si>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</si>
  <si>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</si>
  <si>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</si>
  <si>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</si>
  <si>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</si>
  <si>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</si>
  <si>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</si>
  <si>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</si>
  <si>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</si>
  <si>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</si>
  <si>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</si>
  <si>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</si>
  <si>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</si>
  <si>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</si>
  <si>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</si>
  <si>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</si>
  <si>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</si>
  <si>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</si>
  <si>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</si>
  <si>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</si>
  <si>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</si>
  <si>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</si>
  <si>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</si>
  <si>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</si>
  <si>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</si>
  <si>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</si>
  <si>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</si>
  <si>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</si>
  <si>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</si>
  <si>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</si>
  <si>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</si>
  <si>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</si>
  <si>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</si>
  <si>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</si>
  <si>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</si>
  <si>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</si>
  <si>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</si>
  <si>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</si>
  <si>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</si>
  <si>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</si>
  <si>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</si>
  <si>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</si>
  <si>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</si>
  <si>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</si>
  <si>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</si>
  <si>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</si>
  <si>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</si>
  <si>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</si>
  <si>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</si>
  <si>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</si>
  <si>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</si>
  <si>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</si>
  <si>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</si>
  <si>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</si>
  <si>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</si>
  <si>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</si>
  <si>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</si>
  <si>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</si>
  <si>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</si>
  <si>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</si>
  <si>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</si>
  <si>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</si>
  <si>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</si>
  <si>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</si>
  <si>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</si>
  <si>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</si>
  <si>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</si>
  <si>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</si>
  <si>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</si>
  <si>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</si>
  <si>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</si>
  <si>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</si>
  <si>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</si>
  <si>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</si>
  <si>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</si>
  <si>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</si>
  <si>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</si>
  <si>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</si>
  <si>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</si>
  <si>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</si>
  <si>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</si>
  <si>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</si>
  <si>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</si>
  <si>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</si>
  <si>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</si>
  <si>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</si>
  <si>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</si>
  <si>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</si>
  <si>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</si>
  <si>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</si>
  <si>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</si>
  <si>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</si>
  <si>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</si>
  <si>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</si>
  <si>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</si>
  <si>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</si>
  <si>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</si>
  <si>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</si>
  <si>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</si>
  <si>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</si>
  <si>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</si>
  <si>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</si>
  <si>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</si>
  <si>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</si>
  <si>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</si>
  <si>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</si>
  <si>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</si>
  <si>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</si>
  <si>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</si>
  <si>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</si>
  <si>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</si>
  <si>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</si>
  <si>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</si>
  <si>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</si>
  <si>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</si>
  <si>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</si>
  <si>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</si>
  <si>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</si>
  <si>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</si>
  <si>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</si>
  <si>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</si>
  <si>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</si>
  <si>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</si>
  <si>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</si>
  <si>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</si>
  <si>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</si>
  <si>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</si>
  <si>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</si>
  <si>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</si>
  <si>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</si>
  <si>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</si>
  <si>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</si>
  <si>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</si>
  <si>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</si>
  <si>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</si>
  <si>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</si>
  <si>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</si>
  <si>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</si>
  <si>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</si>
  <si>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</si>
  <si>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</si>
  <si>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</si>
  <si>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</si>
  <si>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</si>
  <si>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</si>
  <si>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</si>
  <si>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</si>
  <si>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</si>
  <si>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</si>
  <si>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</si>
  <si>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</si>
  <si>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</si>
  <si>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</si>
  <si>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</si>
  <si>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</si>
  <si>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</si>
  <si>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</si>
  <si>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</si>
  <si>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</si>
  <si>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</si>
  <si>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</si>
  <si>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</si>
  <si>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</si>
  <si>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</si>
  <si>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</si>
  <si>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</si>
  <si>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</si>
  <si>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</si>
  <si>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</si>
  <si>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</si>
  <si>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</si>
  <si>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</si>
  <si>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</si>
  <si>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</si>
  <si>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</si>
  <si>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</si>
  <si>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</si>
  <si>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</si>
  <si>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</si>
  <si>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</si>
  <si>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</si>
  <si>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</si>
  <si>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</si>
  <si>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</si>
  <si>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</si>
  <si>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</si>
  <si>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</si>
  <si>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</si>
  <si>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</si>
  <si>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</si>
  <si>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</si>
  <si>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</si>
  <si>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</si>
  <si>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</si>
  <si>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</si>
  <si>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</si>
  <si>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</si>
  <si>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</si>
  <si>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</si>
  <si>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</si>
  <si>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</si>
  <si>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</si>
  <si>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</si>
  <si>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</si>
  <si>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</si>
  <si>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</si>
  <si>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</si>
  <si>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</si>
  <si>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</si>
  <si>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</si>
  <si>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</si>
  <si>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</si>
  <si>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</si>
  <si>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</si>
  <si>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</si>
  <si>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</si>
  <si>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</si>
  <si>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</si>
  <si>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</si>
  <si>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</si>
  <si>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</si>
  <si>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</si>
  <si>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</si>
  <si>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</si>
  <si>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</si>
  <si>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</si>
  <si>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</si>
  <si>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</si>
  <si>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</si>
  <si>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</si>
  <si>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</si>
  <si>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</si>
  <si>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</si>
  <si>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</si>
  <si>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</si>
  <si>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</si>
  <si>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</si>
  <si>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</si>
  <si>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</si>
  <si>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</si>
  <si>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</si>
  <si>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</si>
  <si>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</si>
  <si>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</si>
  <si>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</si>
  <si>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</si>
  <si>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</si>
  <si>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</si>
  <si>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</si>
  <si>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</si>
  <si>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</si>
  <si>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</si>
  <si>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</si>
  <si>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</si>
  <si>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</si>
  <si>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</si>
  <si>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</si>
  <si>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</si>
  <si>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</si>
  <si>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</si>
  <si>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</si>
  <si>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</si>
  <si>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</si>
  <si>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</si>
  <si>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</si>
  <si>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</si>
  <si>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</si>
  <si>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</si>
  <si>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</si>
  <si>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</si>
  <si>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</si>
  <si>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</si>
  <si>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</si>
  <si>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</si>
  <si>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</si>
  <si>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</si>
  <si>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</si>
  <si>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</si>
  <si>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</si>
  <si>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</si>
  <si>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</si>
  <si>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</si>
  <si>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</si>
  <si>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</si>
  <si>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</si>
  <si>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</si>
  <si>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</si>
  <si>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</si>
  <si>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</si>
  <si>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</si>
  <si>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</si>
  <si>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</si>
  <si>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</si>
  <si>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</si>
  <si>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</si>
  <si>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</si>
  <si>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</si>
  <si>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</si>
  <si>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</si>
  <si>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</si>
  <si>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</si>
  <si>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</si>
  <si>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</si>
  <si>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</si>
  <si>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</si>
  <si>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</si>
  <si>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</si>
  <si>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</si>
  <si>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</si>
  <si>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</si>
  <si>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</si>
  <si>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</si>
  <si>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</si>
  <si>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</si>
  <si>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</si>
  <si>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</si>
  <si>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</si>
  <si>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</si>
  <si>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</si>
  <si>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</si>
  <si>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</si>
  <si>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</si>
  <si>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</si>
  <si>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</si>
  <si>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</si>
  <si>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</si>
  <si>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</si>
  <si>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</si>
  <si>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</si>
  <si>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</si>
  <si>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</si>
  <si>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</si>
  <si>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</si>
  <si>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</si>
  <si>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</si>
  <si>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</si>
  <si>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</si>
  <si>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</si>
  <si>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</si>
  <si>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</si>
  <si>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</si>
  <si>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</si>
  <si>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</si>
  <si>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</si>
  <si>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</si>
  <si>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</si>
  <si>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</si>
  <si>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</si>
  <si>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</si>
  <si>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</si>
  <si>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</si>
  <si>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</si>
  <si>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</si>
  <si>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</si>
  <si>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</si>
  <si>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</si>
  <si>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</si>
  <si>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</si>
  <si>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</si>
  <si>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</si>
  <si>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</si>
  <si>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</si>
  <si>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</si>
  <si>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</si>
  <si>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</si>
  <si>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</si>
  <si>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</si>
  <si>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</si>
  <si>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</si>
  <si>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</si>
  <si>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</si>
  <si>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</si>
  <si>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</si>
  <si>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</si>
  <si>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</si>
  <si>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</si>
  <si>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</si>
  <si>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</si>
  <si>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</si>
  <si>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</si>
  <si>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</si>
  <si>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</si>
  <si>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</si>
  <si>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</si>
  <si>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</si>
  <si>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</si>
  <si>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</si>
  <si>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</si>
  <si>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</si>
  <si>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</si>
  <si>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</si>
  <si>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</si>
  <si>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</si>
  <si>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</si>
  <si>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</si>
  <si>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</si>
  <si>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</si>
  <si>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</si>
  <si>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</si>
  <si>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</si>
  <si>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</si>
  <si>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</si>
  <si>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</si>
  <si>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</si>
  <si>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</si>
  <si>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</si>
  <si>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</si>
  <si>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</si>
  <si>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</si>
  <si>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</si>
  <si>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</si>
  <si>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</si>
  <si>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</si>
  <si>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</si>
  <si>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</si>
  <si>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</si>
  <si>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</si>
  <si>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</si>
  <si>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</si>
  <si>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</si>
  <si>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</si>
  <si>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</si>
  <si>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</si>
  <si>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</si>
  <si>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</si>
  <si>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</si>
  <si>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</si>
  <si>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</si>
  <si>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</si>
  <si>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</si>
  <si>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</si>
  <si>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</si>
  <si>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</si>
  <si>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</si>
  <si>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</si>
  <si>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</si>
  <si>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</si>
  <si>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</si>
  <si>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</si>
  <si>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</si>
  <si>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</si>
  <si>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</si>
  <si>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</si>
  <si>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</si>
  <si>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</si>
  <si>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</si>
  <si>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</si>
  <si>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</si>
  <si>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</si>
  <si>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</si>
  <si>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</si>
  <si>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</si>
  <si>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</si>
  <si>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</si>
  <si>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</si>
  <si>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</si>
  <si>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</si>
  <si>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</si>
  <si>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</si>
  <si>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</si>
  <si>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</si>
  <si>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</si>
  <si>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</si>
  <si>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</si>
  <si>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</si>
  <si>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</si>
  <si>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</si>
  <si>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</si>
  <si>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</si>
  <si>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</si>
  <si>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</si>
  <si>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</si>
  <si>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</si>
  <si>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</si>
  <si>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</si>
  <si>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</si>
  <si>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</si>
  <si>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</si>
  <si>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</si>
  <si>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</si>
  <si>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</si>
  <si>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</si>
  <si>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</si>
  <si>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</si>
  <si>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</si>
  <si>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</si>
  <si>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</si>
  <si>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</si>
  <si>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</si>
  <si>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</si>
  <si>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</si>
  <si>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</si>
  <si>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</si>
  <si>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</si>
  <si>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</si>
  <si>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</si>
  <si>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</si>
  <si>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</si>
  <si>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</si>
  <si>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</si>
  <si>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</si>
  <si>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</si>
  <si>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</si>
  <si>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</si>
  <si>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</si>
  <si>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</si>
  <si>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</si>
  <si>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</si>
  <si>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</si>
  <si>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</si>
  <si>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</si>
  <si>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</si>
  <si>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</si>
  <si>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</si>
  <si>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</si>
  <si>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</si>
  <si>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</si>
  <si>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</si>
  <si>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</si>
  <si>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</si>
  <si>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</si>
  <si>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</si>
  <si>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</si>
  <si>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</si>
  <si>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</si>
  <si>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</si>
  <si>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</si>
  <si>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</si>
  <si>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</si>
  <si>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</si>
  <si>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</si>
  <si>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</si>
  <si>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</si>
  <si>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</si>
  <si>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</si>
  <si>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</si>
  <si>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</si>
  <si>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</si>
  <si>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</si>
  <si>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</si>
  <si>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</si>
  <si>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</si>
  <si>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</si>
  <si>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</si>
  <si>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</si>
  <si>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</si>
  <si>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</si>
  <si>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</si>
  <si>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</si>
  <si>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</si>
  <si>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</si>
  <si>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</si>
  <si>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</si>
  <si>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</si>
  <si>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</si>
  <si>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</si>
  <si>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</si>
  <si>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</si>
  <si>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</si>
  <si>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</si>
  <si>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</si>
  <si>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</si>
  <si>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</si>
  <si>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</si>
  <si>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</si>
  <si>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</si>
  <si>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</si>
  <si>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</si>
  <si>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</si>
  <si>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</si>
  <si>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</si>
  <si>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</si>
  <si>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</si>
  <si>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</si>
  <si>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</si>
  <si>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</si>
  <si>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</si>
  <si>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</si>
  <si>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</si>
  <si>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</si>
  <si>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</si>
  <si>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</si>
  <si>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</si>
  <si>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</si>
  <si>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</si>
  <si>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</si>
  <si>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</si>
  <si>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</si>
  <si>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</si>
  <si>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</si>
  <si>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</si>
  <si>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</si>
  <si>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</si>
  <si>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</si>
  <si>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</si>
  <si>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</si>
  <si>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</si>
  <si>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</si>
  <si>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</si>
  <si>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</si>
  <si>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</si>
  <si>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</si>
  <si>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</si>
  <si>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</si>
  <si>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</si>
  <si>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</si>
  <si>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</si>
  <si>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</si>
  <si>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</si>
  <si>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</si>
  <si>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</si>
  <si>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</si>
  <si>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</si>
  <si>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</si>
  <si>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</si>
  <si>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</si>
  <si>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</si>
  <si>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</si>
  <si>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</si>
  <si>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</si>
  <si>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</si>
  <si>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</si>
  <si>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</si>
  <si>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</si>
  <si>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</si>
  <si>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</si>
  <si>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</si>
  <si>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</si>
  <si>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</si>
  <si>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</si>
  <si>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</si>
  <si>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</si>
  <si>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</si>
  <si>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</si>
  <si>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</si>
  <si>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</si>
  <si>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</si>
  <si>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</si>
  <si>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</si>
  <si>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</si>
  <si>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</si>
  <si>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</si>
  <si>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</si>
  <si>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</si>
  <si>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</si>
  <si>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</si>
  <si>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</si>
  <si>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</si>
  <si>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</si>
  <si>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</si>
  <si>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</si>
  <si>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</si>
  <si>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</si>
  <si>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</si>
  <si>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</si>
  <si>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</si>
  <si>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</si>
  <si>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</si>
  <si>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</si>
  <si>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</si>
  <si>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</si>
  <si>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</si>
  <si>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</si>
  <si>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</si>
  <si>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</si>
  <si>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</si>
  <si>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</si>
  <si>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</si>
  <si>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</si>
  <si>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</si>
  <si>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</si>
  <si>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</si>
  <si>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</si>
  <si>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</si>
  <si>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</si>
  <si>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</si>
  <si>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</si>
  <si>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</si>
  <si>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</si>
  <si>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</si>
  <si>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</si>
  <si>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</si>
  <si>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</si>
  <si>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</si>
  <si>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</si>
  <si>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</si>
  <si>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</si>
  <si>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</si>
  <si>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</si>
  <si>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</si>
  <si>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</si>
  <si>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</si>
  <si>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</si>
  <si>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</si>
  <si>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</si>
  <si>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</si>
  <si>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</si>
  <si>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</si>
  <si>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</si>
  <si>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</si>
  <si>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</si>
  <si>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</si>
  <si>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</si>
  <si>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</si>
  <si>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</si>
  <si>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</si>
  <si>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</si>
  <si>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</si>
  <si>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</si>
  <si>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</si>
  <si>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</si>
  <si>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</si>
  <si>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</si>
  <si>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</si>
  <si>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</si>
  <si>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</si>
  <si>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</si>
  <si>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</si>
  <si>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</si>
  <si>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</si>
  <si>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</si>
  <si>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</si>
  <si>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</si>
  <si>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</si>
  <si>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</si>
  <si>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</si>
  <si>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</si>
  <si>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</si>
  <si>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</si>
  <si>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</si>
  <si>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</si>
  <si>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</si>
  <si>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</si>
  <si>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</si>
  <si>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</si>
  <si>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</si>
  <si>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</si>
  <si>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</si>
  <si>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</si>
  <si>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</si>
  <si>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</si>
  <si>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</si>
  <si>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</si>
  <si>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</si>
  <si>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</si>
  <si>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</si>
  <si>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</si>
  <si>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</si>
  <si>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</si>
  <si>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</si>
  <si>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</si>
  <si>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</si>
  <si>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</si>
  <si>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</si>
  <si>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</si>
  <si>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</si>
  <si>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</si>
  <si>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</si>
  <si>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</si>
  <si>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</si>
  <si>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</si>
  <si>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</si>
  <si>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</si>
  <si>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</si>
  <si>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</si>
  <si>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</si>
  <si>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</si>
  <si>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</si>
  <si>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</si>
  <si>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</si>
  <si>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</si>
  <si>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</si>
  <si>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</si>
  <si>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</si>
  <si>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</si>
  <si>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</si>
  <si>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</si>
  <si>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</si>
  <si>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</si>
  <si>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</si>
  <si>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</si>
  <si>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</si>
  <si>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</si>
  <si>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</si>
  <si>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</si>
  <si>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</si>
  <si>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</si>
  <si>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</si>
  <si>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</si>
  <si>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</si>
  <si>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</si>
  <si>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</si>
  <si>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</si>
  <si>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</si>
  <si>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</si>
  <si>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</si>
  <si>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</si>
  <si>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</si>
  <si>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</si>
  <si>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</si>
  <si>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</si>
  <si>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</si>
  <si>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</si>
  <si>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</si>
  <si>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</si>
  <si>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</si>
  <si>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</si>
  <si>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</si>
  <si>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</si>
  <si>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</si>
  <si>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</si>
  <si>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</si>
  <si>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</si>
  <si>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</si>
  <si>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</si>
  <si>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</si>
  <si>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</si>
  <si>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</si>
  <si>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</si>
  <si>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</si>
  <si>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</si>
  <si>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</si>
  <si>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</si>
  <si>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</si>
  <si>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</si>
  <si>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</si>
  <si>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</si>
  <si>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</si>
  <si>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</si>
  <si>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</si>
  <si>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</si>
  <si>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</si>
  <si>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</si>
  <si>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</si>
  <si>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</si>
  <si>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</si>
  <si>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</si>
  <si>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</si>
  <si>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</si>
  <si>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</si>
  <si>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</si>
  <si>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</si>
  <si>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</si>
  <si>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</si>
  <si>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</si>
  <si>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</si>
  <si>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</si>
  <si>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</si>
  <si>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</si>
  <si>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</si>
  <si>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</si>
  <si>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</si>
  <si>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</si>
  <si>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</si>
  <si>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</si>
  <si>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</si>
  <si>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</si>
  <si>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</si>
  <si>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</si>
  <si>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</si>
  <si>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</si>
  <si>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</si>
  <si>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</si>
  <si>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</si>
  <si>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</si>
  <si>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</si>
  <si>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</si>
  <si>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</si>
  <si>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</si>
  <si>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</si>
  <si>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</si>
  <si>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</si>
  <si>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</si>
  <si>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</si>
  <si>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</si>
  <si>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</si>
  <si>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</si>
  <si>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</si>
  <si>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</si>
  <si>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</si>
  <si>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</si>
  <si>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</si>
  <si>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</si>
  <si>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</si>
  <si>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</si>
  <si>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</si>
  <si>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</si>
  <si>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</si>
  <si>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</si>
  <si>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</si>
  <si>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</si>
  <si>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</si>
  <si>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</si>
  <si>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</si>
  <si>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</si>
  <si>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</si>
  <si>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</si>
  <si>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</si>
  <si>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</si>
  <si>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</si>
  <si>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</si>
  <si>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</si>
  <si>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</si>
  <si>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</si>
  <si>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</si>
  <si>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</si>
  <si>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</si>
  <si>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</si>
  <si>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</si>
  <si>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</si>
  <si>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</si>
  <si>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</si>
  <si>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</si>
  <si>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</si>
  <si>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</si>
  <si>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</si>
  <si>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</si>
  <si>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</si>
  <si>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</si>
  <si>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</si>
  <si>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</si>
  <si>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</si>
  <si>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</si>
  <si>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</si>
  <si>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</si>
  <si>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</si>
  <si>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</si>
  <si>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</si>
  <si>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</si>
  <si>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</si>
  <si>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</si>
  <si>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</si>
  <si>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</si>
  <si>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</si>
  <si>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</si>
  <si>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</si>
  <si>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</si>
  <si>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</si>
  <si>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</si>
  <si>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</si>
  <si>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</si>
  <si>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</si>
  <si>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</si>
  <si>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</si>
  <si>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</si>
  <si>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</si>
  <si>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</si>
  <si>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</si>
  <si>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</si>
  <si>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</si>
  <si>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</si>
  <si>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</si>
  <si>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</si>
  <si>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</si>
  <si>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</si>
  <si>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</si>
  <si>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</si>
  <si>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</si>
  <si>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</si>
  <si>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</si>
  <si>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</si>
  <si>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</si>
  <si>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</si>
  <si>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</si>
  <si>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</si>
  <si>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</si>
  <si>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</si>
  <si>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</si>
  <si>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</si>
  <si>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</si>
  <si>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</si>
  <si>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</si>
  <si>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</si>
  <si>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</si>
  <si>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</si>
  <si>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</si>
  <si>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</si>
  <si>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</si>
  <si>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</si>
  <si>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</si>
  <si>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</si>
  <si>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</si>
  <si>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</si>
  <si>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</si>
  <si>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</si>
  <si>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</si>
  <si>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</si>
  <si>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</si>
  <si>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</si>
  <si>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</si>
  <si>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</si>
  <si>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</si>
  <si>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</si>
  <si>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</si>
  <si>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</si>
  <si>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</si>
  <si>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</si>
  <si>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</si>
  <si>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</si>
  <si>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</si>
  <si>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</si>
  <si>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</si>
  <si>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</si>
  <si>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</si>
  <si>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</si>
  <si>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</si>
  <si>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</si>
  <si>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</si>
  <si>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</si>
  <si>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</si>
  <si>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</si>
  <si>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</si>
  <si>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</si>
  <si>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</si>
  <si>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</si>
  <si>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</si>
  <si>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</si>
  <si>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</si>
  <si>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</si>
  <si>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</si>
  <si>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</si>
  <si>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</si>
  <si>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</si>
  <si>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</si>
  <si>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</si>
  <si>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</si>
  <si>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</si>
  <si>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</si>
  <si>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</si>
  <si>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</si>
  <si>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</si>
  <si>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</si>
  <si>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</si>
  <si>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</si>
  <si>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</si>
  <si>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</si>
  <si>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</si>
  <si>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</si>
  <si>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</si>
  <si>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</si>
  <si>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</si>
  <si>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</si>
  <si>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</si>
  <si>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</si>
  <si>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</si>
  <si>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</si>
  <si>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</si>
  <si>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</si>
  <si>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</si>
  <si>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</si>
  <si>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</si>
  <si>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</si>
  <si>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</si>
  <si>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</si>
  <si>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</si>
  <si>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</si>
  <si>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</si>
  <si>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</si>
  <si>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</si>
  <si>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</si>
  <si>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</si>
  <si>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</si>
  <si>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</si>
  <si>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</si>
  <si>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</si>
  <si>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</si>
  <si>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</si>
  <si>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</si>
  <si>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</si>
  <si>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</si>
  <si>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</si>
  <si>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</si>
  <si>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</si>
  <si>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</si>
  <si>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</si>
  <si>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</si>
  <si>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</si>
  <si>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</si>
  <si>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</si>
  <si>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</si>
  <si>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</si>
  <si>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</si>
  <si>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</si>
  <si>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</si>
  <si>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</si>
  <si>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</si>
  <si>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</si>
  <si>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</si>
  <si>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</si>
  <si>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</si>
  <si>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</si>
  <si>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</si>
  <si>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</si>
  <si>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</si>
  <si>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</si>
  <si>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</si>
  <si>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</si>
  <si>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</si>
  <si>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</si>
  <si>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</si>
  <si>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</si>
  <si>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</si>
  <si>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</si>
  <si>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</si>
  <si>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</si>
  <si>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</si>
  <si>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</si>
  <si>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</si>
  <si>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</si>
  <si>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</si>
  <si>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</si>
  <si>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</si>
  <si>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</si>
  <si>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</si>
  <si>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</si>
  <si>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</si>
  <si>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</si>
  <si>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</si>
  <si>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</si>
  <si>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</si>
  <si>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</si>
  <si>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</si>
  <si>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</si>
  <si>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</si>
  <si>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</si>
  <si>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</si>
  <si>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</si>
  <si>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</si>
  <si>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</si>
  <si>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</si>
  <si>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</si>
  <si>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</si>
  <si>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</si>
  <si>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</si>
  <si>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</si>
  <si>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</si>
  <si>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</si>
  <si>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</si>
  <si>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</si>
  <si>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</si>
  <si>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</si>
  <si>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</si>
  <si>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</si>
  <si>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</si>
  <si>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</si>
  <si>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</si>
  <si>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</si>
  <si>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</si>
  <si>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</si>
  <si>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</si>
  <si>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</si>
  <si>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</si>
  <si>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</si>
  <si>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</si>
  <si>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</si>
  <si>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</si>
  <si>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</si>
  <si>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</si>
  <si>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</si>
  <si>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</si>
  <si>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</si>
  <si>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</si>
  <si>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</si>
  <si>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</si>
  <si>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</si>
  <si>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</si>
  <si>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</si>
  <si>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</si>
  <si>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</si>
  <si>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</si>
  <si>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</si>
  <si>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</si>
  <si>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</si>
  <si>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</si>
  <si>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</si>
  <si>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</si>
  <si>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</si>
  <si>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</si>
  <si>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</si>
  <si>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</si>
  <si>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</si>
  <si>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</si>
  <si>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</si>
  <si>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</si>
  <si>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</si>
  <si>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</si>
  <si>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</si>
  <si>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</si>
  <si>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</si>
  <si>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</si>
  <si>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</si>
  <si>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</si>
  <si>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</si>
  <si>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</si>
  <si>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</si>
  <si>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</si>
  <si>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</si>
  <si>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</si>
  <si>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</si>
  <si>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</si>
  <si>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</si>
  <si>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</si>
  <si>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</si>
  <si>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</si>
  <si>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</si>
  <si>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</si>
  <si>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</si>
  <si>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</si>
  <si>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</si>
  <si>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</si>
  <si>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</si>
  <si>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</si>
  <si>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</si>
  <si>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</si>
  <si>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</si>
  <si>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</si>
  <si>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</si>
  <si>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</si>
  <si>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</si>
  <si>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</si>
  <si>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</si>
  <si>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</si>
  <si>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</si>
  <si>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</si>
  <si>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</si>
  <si>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</si>
  <si>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</si>
  <si>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</si>
  <si>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</si>
  <si>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</si>
  <si>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</si>
  <si>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</si>
  <si>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</si>
  <si>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</si>
  <si>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</si>
  <si>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</si>
  <si>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</si>
  <si>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</si>
  <si>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</si>
  <si>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</si>
  <si>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</si>
  <si>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</si>
  <si>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</si>
  <si>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</si>
  <si>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</si>
  <si>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</si>
  <si>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</si>
  <si>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</si>
  <si>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</si>
  <si>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</si>
  <si>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</si>
  <si>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</si>
  <si>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</si>
  <si>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</si>
  <si>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</si>
  <si>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</si>
  <si>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</si>
  <si>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</si>
  <si>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</si>
  <si>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</si>
  <si>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</si>
  <si>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</si>
  <si>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</si>
  <si>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</si>
  <si>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</si>
  <si>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</si>
  <si>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</si>
  <si>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</si>
  <si>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</si>
  <si>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</si>
  <si>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</si>
  <si>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</si>
  <si>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</si>
  <si>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</si>
  <si>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</si>
  <si>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</si>
  <si>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</si>
  <si>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</si>
  <si>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</si>
  <si>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</si>
  <si>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</si>
  <si>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</si>
  <si>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</si>
  <si>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</si>
  <si>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</si>
  <si>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</si>
  <si>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</si>
  <si>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</si>
  <si>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</si>
  <si>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</si>
  <si>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</si>
  <si>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</si>
  <si>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</si>
  <si>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</si>
  <si>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</si>
  <si>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</si>
  <si>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</si>
  <si>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</si>
  <si>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</si>
  <si>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</si>
  <si>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</si>
  <si>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</si>
  <si>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</si>
  <si>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</si>
  <si>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</si>
  <si>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</si>
  <si>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</si>
  <si>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</si>
  <si>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</si>
  <si>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</si>
  <si>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</si>
  <si>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</si>
  <si>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</si>
  <si>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</si>
  <si>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</si>
  <si>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</si>
  <si>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</si>
  <si>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</si>
  <si>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</si>
  <si>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</si>
  <si>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</si>
  <si>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</si>
  <si>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</si>
  <si>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</si>
  <si>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</si>
  <si>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</si>
  <si>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</si>
  <si>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</si>
  <si>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</si>
  <si>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</si>
  <si>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</si>
  <si>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</si>
  <si>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</si>
  <si>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</si>
  <si>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</si>
  <si>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</si>
  <si>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</si>
  <si>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</si>
  <si>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</si>
  <si>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</si>
  <si>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</si>
  <si>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</si>
  <si>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</si>
  <si>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</si>
  <si>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</si>
  <si>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</si>
  <si>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</si>
  <si>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</si>
  <si>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</si>
  <si>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</si>
  <si>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</si>
  <si>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</si>
  <si>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</si>
  <si>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</si>
  <si>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</si>
  <si>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</si>
  <si>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</si>
  <si>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</si>
  <si>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</si>
  <si>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</si>
  <si>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</si>
  <si>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</si>
  <si>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</si>
  <si>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</si>
  <si>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</si>
  <si>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</si>
  <si>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</si>
  <si>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</si>
  <si>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</si>
  <si>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</si>
  <si>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</si>
  <si>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</si>
  <si>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</si>
  <si>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</si>
  <si>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</si>
  <si>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</si>
  <si>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</si>
  <si>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</si>
  <si>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</si>
  <si>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</si>
  <si>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</si>
  <si>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</si>
  <si>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</si>
  <si>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</si>
  <si>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</si>
  <si>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</si>
  <si>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</si>
  <si>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</si>
  <si>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</si>
  <si>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</si>
  <si>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</si>
  <si>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</si>
  <si>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</si>
  <si>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</si>
  <si>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</si>
  <si>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</si>
  <si>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</si>
  <si>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</si>
  <si>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</si>
  <si>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</si>
  <si>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</si>
  <si>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</si>
  <si>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</si>
  <si>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</si>
  <si>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</si>
  <si>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</si>
  <si>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</si>
  <si>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</si>
  <si>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</si>
  <si>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</si>
  <si>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</si>
  <si>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</si>
  <si>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</si>
  <si>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</si>
  <si>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</si>
  <si>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</si>
  <si>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</si>
  <si>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</si>
  <si>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</si>
  <si>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</si>
  <si>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</si>
  <si>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</si>
  <si>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</si>
  <si>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</si>
  <si>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</si>
  <si>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</si>
  <si>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</si>
  <si>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</si>
  <si>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</si>
  <si>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</si>
  <si>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</si>
  <si>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</si>
  <si>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</si>
  <si>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</si>
  <si>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</si>
  <si>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</si>
  <si>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</si>
  <si>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</si>
  <si>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</si>
  <si>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</si>
  <si>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</si>
  <si>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</si>
  <si>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</si>
  <si>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</si>
  <si>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</si>
  <si>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</si>
  <si>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</si>
  <si>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</si>
  <si>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</si>
  <si>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</si>
  <si>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</si>
  <si>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</si>
  <si>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</si>
  <si>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</si>
  <si>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</si>
  <si>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</si>
  <si>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</si>
  <si>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</si>
  <si>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</si>
  <si>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</si>
  <si>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</si>
  <si>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</si>
  <si>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</si>
  <si>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</si>
  <si>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</si>
  <si>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</si>
  <si>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</si>
  <si>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</si>
  <si>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</si>
  <si>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</si>
  <si>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</si>
  <si>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</si>
  <si>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</si>
  <si>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</si>
  <si>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</si>
  <si>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</si>
  <si>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</si>
  <si>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</si>
  <si>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</si>
  <si>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</si>
  <si>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</si>
  <si>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</si>
  <si>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</si>
  <si>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</si>
  <si>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</si>
  <si>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</si>
  <si>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</si>
  <si>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</si>
  <si>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</si>
  <si>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</si>
  <si>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</si>
  <si>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</si>
  <si>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</si>
  <si>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</si>
  <si>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</si>
  <si>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</si>
  <si>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</si>
  <si>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</si>
  <si>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</si>
  <si>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</si>
  <si>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</si>
  <si>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</si>
  <si>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</si>
  <si>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</si>
  <si>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</si>
  <si>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</si>
  <si>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</si>
  <si>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</si>
  <si>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</si>
  <si>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</si>
  <si>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</si>
  <si>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</si>
  <si>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</si>
  <si>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</si>
  <si>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</si>
  <si>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</si>
  <si>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</si>
  <si>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</si>
  <si>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</si>
  <si>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</si>
  <si>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</si>
  <si>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</si>
  <si>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</si>
  <si>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</si>
  <si>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</si>
  <si>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</si>
  <si>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</si>
  <si>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</si>
  <si>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</si>
  <si>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</si>
  <si>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</si>
  <si>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</si>
  <si>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</si>
  <si>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</si>
  <si>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</si>
  <si>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</si>
  <si>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</si>
  <si>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</si>
  <si>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</si>
  <si>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</si>
  <si>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</si>
  <si>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</si>
  <si>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</si>
  <si>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</si>
  <si>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</si>
  <si>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</si>
  <si>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</si>
  <si>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</si>
  <si>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</si>
  <si>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</si>
  <si>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</si>
  <si>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</si>
  <si>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</si>
  <si>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</si>
  <si>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</si>
  <si>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</si>
  <si>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</si>
  <si>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</si>
  <si>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</si>
  <si>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</si>
  <si>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</si>
  <si>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</si>
  <si>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</si>
  <si>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</si>
  <si>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</si>
  <si>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</si>
  <si>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</si>
  <si>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</si>
  <si>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</si>
  <si>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</si>
  <si>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</si>
  <si>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</si>
  <si>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</si>
  <si>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</si>
  <si>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</si>
  <si>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</si>
  <si>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</si>
  <si>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</si>
  <si>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</si>
  <si>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</si>
  <si>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</si>
  <si>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</si>
  <si>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</si>
  <si>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</si>
  <si>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</si>
  <si>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</si>
  <si>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</si>
  <si>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</si>
  <si>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</si>
  <si>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</si>
  <si>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</si>
  <si>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</si>
  <si>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</si>
  <si>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</si>
  <si>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</si>
  <si>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</si>
  <si>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</si>
  <si>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</si>
  <si>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</si>
  <si>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</si>
  <si>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</si>
  <si>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</si>
  <si>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</si>
  <si>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</si>
  <si>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</si>
  <si>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</si>
  <si>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</si>
  <si>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</si>
  <si>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</si>
  <si>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</si>
  <si>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</si>
  <si>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</si>
  <si>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</si>
  <si>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</si>
  <si>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</si>
  <si>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</si>
  <si>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</si>
  <si>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</si>
  <si>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</si>
  <si>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</si>
  <si>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</si>
  <si>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</si>
  <si>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</si>
  <si>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</si>
  <si>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</si>
  <si>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</si>
  <si>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</si>
  <si>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</si>
  <si>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</si>
  <si>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</si>
  <si>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</si>
  <si>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</si>
  <si>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</si>
  <si>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</si>
  <si>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</si>
  <si>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</si>
  <si>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</si>
  <si>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</si>
  <si>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</si>
  <si>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</si>
  <si>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</si>
  <si>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</si>
  <si>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</si>
  <si>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</si>
  <si>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</si>
  <si>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</si>
  <si>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</si>
  <si>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</si>
  <si>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</si>
  <si>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</si>
  <si>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</si>
  <si>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</si>
  <si>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</si>
  <si>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</si>
  <si>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</si>
  <si>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</si>
  <si>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</si>
  <si>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</si>
  <si>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</si>
  <si>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</si>
  <si>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</si>
  <si>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</si>
  <si>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</si>
  <si>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</si>
  <si>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</si>
  <si>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</si>
  <si>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</si>
  <si>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</si>
  <si>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</si>
  <si>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</si>
  <si>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</si>
  <si>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</si>
  <si>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</si>
  <si>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</si>
  <si>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</si>
  <si>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</si>
  <si>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</si>
  <si>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</si>
  <si>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</si>
  <si>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</si>
  <si>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</si>
  <si>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</si>
  <si>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</si>
  <si>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</si>
  <si>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</si>
  <si>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</si>
  <si>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</si>
  <si>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</si>
  <si>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</si>
  <si>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</si>
  <si>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</si>
  <si>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</si>
  <si>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</si>
  <si>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</si>
  <si>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</si>
  <si>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</si>
  <si>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</si>
  <si>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</si>
  <si>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</si>
  <si>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</si>
  <si>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</si>
  <si>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</si>
  <si>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</si>
  <si>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</si>
  <si>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</si>
  <si>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</si>
  <si>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</si>
  <si>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</si>
  <si>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</si>
  <si>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</si>
  <si>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</si>
  <si>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</si>
  <si>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</si>
  <si>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</si>
  <si>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</si>
  <si>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</si>
  <si>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</si>
  <si>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</si>
  <si>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</si>
  <si>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</si>
  <si>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</si>
  <si>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</si>
  <si>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</si>
  <si>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</si>
  <si>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</si>
  <si>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</si>
  <si>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</si>
  <si>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</si>
  <si>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</si>
  <si>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</si>
  <si>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</si>
  <si>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</si>
  <si>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</si>
  <si>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</si>
  <si>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</si>
  <si>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</si>
  <si>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</si>
  <si>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</si>
  <si>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</si>
  <si>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</si>
  <si>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</si>
  <si>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</si>
  <si>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</si>
  <si>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</si>
  <si>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</si>
  <si>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</si>
  <si>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</si>
  <si>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</si>
  <si>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</si>
  <si>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</si>
  <si>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</si>
  <si>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</si>
  <si>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</si>
  <si>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</si>
  <si>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</si>
  <si>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</si>
  <si>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</si>
  <si>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</si>
  <si>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</si>
  <si>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</si>
  <si>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</si>
  <si>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</si>
  <si>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</si>
  <si>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</si>
  <si>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</si>
  <si>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</si>
  <si>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</si>
  <si>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</si>
  <si>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</si>
  <si>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</si>
  <si>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</si>
  <si>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</si>
  <si>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</si>
  <si>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</si>
  <si>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</si>
  <si>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</si>
  <si>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</si>
  <si>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</si>
  <si>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</si>
  <si>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</si>
  <si>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</si>
  <si>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</si>
  <si>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</si>
  <si>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</si>
  <si>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</si>
  <si>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</si>
  <si>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</si>
  <si>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</si>
  <si>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</si>
  <si>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</si>
  <si>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</si>
  <si>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</si>
  <si>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</si>
  <si>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</si>
  <si>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</si>
  <si>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</si>
  <si>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</si>
  <si>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</si>
  <si>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</si>
  <si>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</si>
  <si>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</si>
  <si>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</si>
  <si>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</si>
  <si>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</si>
  <si>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</si>
  <si>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</si>
  <si>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</si>
  <si>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</si>
  <si>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</si>
  <si>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</si>
  <si>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</si>
  <si>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</si>
  <si>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</si>
  <si>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</si>
  <si>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</si>
  <si>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</si>
  <si>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</si>
  <si>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</si>
  <si>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</si>
  <si>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</si>
  <si>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</si>
  <si>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</si>
  <si>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</si>
  <si>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</si>
  <si>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</si>
  <si>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</si>
  <si>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</si>
  <si>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</si>
  <si>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</si>
  <si>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</si>
  <si>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</si>
  <si>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</si>
  <si>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</si>
  <si>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</si>
  <si>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</si>
  <si>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</si>
  <si>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</si>
  <si>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</si>
  <si>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</si>
  <si>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</si>
  <si>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</si>
  <si>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</si>
  <si>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</si>
  <si>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</si>
  <si>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</si>
  <si>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</si>
  <si>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</si>
  <si>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</si>
  <si>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</si>
  <si>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</si>
  <si>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</si>
  <si>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</si>
  <si>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</si>
  <si>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</si>
  <si>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</si>
  <si>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</si>
  <si>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</si>
  <si>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</si>
  <si>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</si>
  <si>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</si>
  <si>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</si>
  <si>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</si>
  <si>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</si>
  <si>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</si>
  <si>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</si>
  <si>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</si>
  <si>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</si>
  <si>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</si>
  <si>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</si>
  <si>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</si>
  <si>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</si>
  <si>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</si>
  <si>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</si>
  <si>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</si>
  <si>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</si>
  <si>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</si>
  <si>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</si>
  <si>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</si>
  <si>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</si>
  <si>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</si>
  <si>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</si>
  <si>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</si>
  <si>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</si>
  <si>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</si>
  <si>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</si>
  <si>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</si>
  <si>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</si>
  <si>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</si>
  <si>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</si>
  <si>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</si>
  <si>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</si>
  <si>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</si>
  <si>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</si>
  <si>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</si>
  <si>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</si>
  <si>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</si>
  <si>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</si>
  <si>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</si>
  <si>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</si>
  <si>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</si>
  <si>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</si>
  <si>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</si>
  <si>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</si>
  <si>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</si>
  <si>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</si>
  <si>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</si>
  <si>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</si>
  <si>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</si>
  <si>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</si>
  <si>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</si>
  <si>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</si>
  <si>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</si>
  <si>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</si>
  <si>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</si>
  <si>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</si>
  <si>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</si>
  <si>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</si>
  <si>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</si>
  <si>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</si>
  <si>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</si>
  <si>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</si>
  <si>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</si>
  <si>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</si>
  <si>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</si>
  <si>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</si>
  <si>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</si>
  <si>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</si>
  <si>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</si>
  <si>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</si>
  <si>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</si>
  <si>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</si>
  <si>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</si>
  <si>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</si>
  <si>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</si>
  <si>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</si>
  <si>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</si>
  <si>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</si>
  <si>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</si>
  <si>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</si>
  <si>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</si>
  <si>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</si>
  <si>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</si>
  <si>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</si>
  <si>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</si>
  <si>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</si>
  <si>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</si>
  <si>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</si>
  <si>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</si>
  <si>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</si>
  <si>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</si>
  <si>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</si>
  <si>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</si>
  <si>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</si>
  <si>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</si>
  <si>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</si>
  <si>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</si>
  <si>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</si>
  <si>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</si>
  <si>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</si>
  <si>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</si>
  <si>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</si>
  <si>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</si>
  <si>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</si>
  <si>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</si>
  <si>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</si>
  <si>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</si>
  <si>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</si>
  <si>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</si>
  <si>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</si>
  <si>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</si>
  <si>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</si>
  <si>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</si>
  <si>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</si>
  <si>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</si>
  <si>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</si>
  <si>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</si>
  <si>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</si>
  <si>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</si>
  <si>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</si>
  <si>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</si>
  <si>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</si>
  <si>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</si>
  <si>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</si>
  <si>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</si>
  <si>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</si>
  <si>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</si>
  <si>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</si>
  <si>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</si>
  <si>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</si>
  <si>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</si>
  <si>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</si>
  <si>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</si>
  <si>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</si>
  <si>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</si>
  <si>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</si>
  <si>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</si>
  <si>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</si>
  <si>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</si>
  <si>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</si>
  <si>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</si>
  <si>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</si>
  <si>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</si>
  <si>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</si>
  <si>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</si>
  <si>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</si>
  <si>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</si>
  <si>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</si>
  <si>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</si>
  <si>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</si>
  <si>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</si>
  <si>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</si>
  <si>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</si>
  <si>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</si>
  <si>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</si>
  <si>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</si>
  <si>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</si>
  <si>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</si>
  <si>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</si>
  <si>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</si>
  <si>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</si>
  <si>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</si>
  <si>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</si>
  <si>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</si>
  <si>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</si>
  <si>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</si>
  <si>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</si>
  <si>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</si>
  <si>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</si>
  <si>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</si>
  <si>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</si>
  <si>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</si>
  <si>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</si>
  <si>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</si>
  <si>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</si>
  <si>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</si>
  <si>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</si>
  <si>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</si>
  <si>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</si>
  <si>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</si>
  <si>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</si>
  <si>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</si>
  <si>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</si>
  <si>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</si>
  <si>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</si>
  <si>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</si>
  <si>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</si>
  <si>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</si>
  <si>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</si>
  <si>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</si>
  <si>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</si>
  <si>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</si>
  <si>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</si>
  <si>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</si>
  <si>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</si>
  <si>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</si>
  <si>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</si>
  <si>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</si>
  <si>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</si>
  <si>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</si>
  <si>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</si>
  <si>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</si>
  <si>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</si>
  <si>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</si>
  <si>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</si>
  <si>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</si>
  <si>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</si>
  <si>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</si>
  <si>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</si>
  <si>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</si>
  <si>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</si>
  <si>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</si>
  <si>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</si>
  <si>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</si>
  <si>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</si>
  <si>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</si>
  <si>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</si>
  <si>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</si>
  <si>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</si>
  <si>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</si>
  <si>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</si>
  <si>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</si>
  <si>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</si>
  <si>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</si>
  <si>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</si>
  <si>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</si>
  <si>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</si>
  <si>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</si>
  <si>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</si>
  <si>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</si>
  <si>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</si>
  <si>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</si>
  <si>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</si>
  <si>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</si>
  <si>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</si>
  <si>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</si>
  <si>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</si>
  <si>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</si>
  <si>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</si>
  <si>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</si>
  <si>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</si>
  <si>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</si>
  <si>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</si>
  <si>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</si>
  <si>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</si>
  <si>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</si>
  <si>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</si>
  <si>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</si>
  <si>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</si>
  <si>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</si>
  <si>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</si>
  <si>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</si>
  <si>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</si>
  <si>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</si>
  <si>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</si>
  <si>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</si>
  <si>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</si>
  <si>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</si>
  <si>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</si>
  <si>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</si>
  <si>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</si>
  <si>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</si>
  <si>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</si>
  <si>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</si>
  <si>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</si>
  <si>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</si>
  <si>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</si>
  <si>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</si>
  <si>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</si>
  <si>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</si>
  <si>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</si>
  <si>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</si>
  <si>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</si>
  <si>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</si>
  <si>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</si>
  <si>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</si>
  <si>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</si>
  <si>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</si>
  <si>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</si>
  <si>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</si>
  <si>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</si>
  <si>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</si>
  <si>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</si>
  <si>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</si>
  <si>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</si>
  <si>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</si>
  <si>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</si>
  <si>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</si>
  <si>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</si>
  <si>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</si>
  <si>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</si>
  <si>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</si>
  <si>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</si>
  <si>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</si>
  <si>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</si>
  <si>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</si>
  <si>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</si>
  <si>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</si>
  <si>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</si>
  <si>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</si>
  <si>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</si>
  <si>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</si>
  <si>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</si>
  <si>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</si>
  <si>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</si>
  <si>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</si>
  <si>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</si>
  <si>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</si>
  <si>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</si>
  <si>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</si>
  <si>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</si>
  <si>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</si>
  <si>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</si>
  <si>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</si>
  <si>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</si>
  <si>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</si>
  <si>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</si>
  <si>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</si>
  <si>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</si>
  <si>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</si>
  <si>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</si>
  <si>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</si>
  <si>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</si>
  <si>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</si>
  <si>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</si>
  <si>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</si>
  <si>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</si>
  <si>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</si>
  <si>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</si>
  <si>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</si>
  <si>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</si>
  <si>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</si>
  <si>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</si>
  <si>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</si>
  <si>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</si>
  <si>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</si>
  <si>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</si>
  <si>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</si>
  <si>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</si>
  <si>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</si>
  <si>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</si>
  <si>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</si>
  <si>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</si>
  <si>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</si>
  <si>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</si>
  <si>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</si>
  <si>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</si>
  <si>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</si>
  <si>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</si>
  <si>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</si>
  <si>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</si>
  <si>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</si>
  <si>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</si>
  <si>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</si>
  <si>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</si>
  <si>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</si>
  <si>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</si>
  <si>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</si>
  <si>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</si>
  <si>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</si>
  <si>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</si>
  <si>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</si>
  <si>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</si>
  <si>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</si>
  <si>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</si>
  <si>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</si>
  <si>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</si>
  <si>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</si>
  <si>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</si>
  <si>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</si>
  <si>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</si>
  <si>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</si>
  <si>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</si>
  <si>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</si>
  <si>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</si>
  <si>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</si>
  <si>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</si>
  <si>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</si>
  <si>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</si>
  <si>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</si>
  <si>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</si>
  <si>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</si>
  <si>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</si>
  <si>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</si>
  <si>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</si>
  <si>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</si>
  <si>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</si>
  <si>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</si>
  <si>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</si>
  <si>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</si>
  <si>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</si>
  <si>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</si>
  <si>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</si>
  <si>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</si>
  <si>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</si>
  <si>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</si>
  <si>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</si>
  <si>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</si>
  <si>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</si>
  <si>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</si>
  <si>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</si>
  <si>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</si>
  <si>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</si>
  <si>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</si>
  <si>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</si>
  <si>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</si>
  <si>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</si>
  <si>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</si>
  <si>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</si>
  <si>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</si>
  <si>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</si>
  <si>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</si>
  <si>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</si>
  <si>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</si>
  <si>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</si>
  <si>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</si>
  <si>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</si>
  <si>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</si>
  <si>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</si>
  <si>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</si>
  <si>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</si>
  <si>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</si>
  <si>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</si>
  <si>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</si>
  <si>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</si>
  <si>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</si>
  <si>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</si>
  <si>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</si>
  <si>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</si>
  <si>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</si>
  <si>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</si>
  <si>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</si>
  <si>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</si>
  <si>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</si>
  <si>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</si>
  <si>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</si>
  <si>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</si>
  <si>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</si>
  <si>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</si>
  <si>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</si>
  <si>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</si>
  <si>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</si>
  <si>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</si>
  <si>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</si>
  <si>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</si>
  <si>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</si>
  <si>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</si>
  <si>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</si>
  <si>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</si>
  <si>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</si>
  <si>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</si>
  <si>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</si>
  <si>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</si>
  <si>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</si>
  <si>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</si>
  <si>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</si>
  <si>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</si>
  <si>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</si>
  <si>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</si>
  <si>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</si>
  <si>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</si>
  <si>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</si>
  <si>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</si>
  <si>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</si>
  <si>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</si>
  <si>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</si>
  <si>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</si>
  <si>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</si>
  <si>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</si>
  <si>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</si>
  <si>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</si>
  <si>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</si>
  <si>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</si>
  <si>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</si>
  <si>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</si>
  <si>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</si>
  <si>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</si>
  <si>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</si>
  <si>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</si>
  <si>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</si>
  <si>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</si>
  <si>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</si>
  <si>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</si>
  <si>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</si>
  <si>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</si>
  <si>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</si>
  <si>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</si>
  <si>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</si>
  <si>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</si>
  <si>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</si>
  <si>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</si>
  <si>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</si>
  <si>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</si>
  <si>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</si>
  <si>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</si>
  <si>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</si>
  <si>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</si>
  <si>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</si>
  <si>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</si>
  <si>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</si>
  <si>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</si>
  <si>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</si>
  <si>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</si>
  <si>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</si>
  <si>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</si>
  <si>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</si>
  <si>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</si>
  <si>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</si>
  <si>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</si>
  <si>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</si>
  <si>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</si>
  <si>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</si>
  <si>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</si>
  <si>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</si>
  <si>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</si>
  <si>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</si>
  <si>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</si>
  <si>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</si>
  <si>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</si>
  <si>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</si>
  <si>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</si>
  <si>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</si>
  <si>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</si>
  <si>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</si>
  <si>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</si>
  <si>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</si>
  <si>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</si>
  <si>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</si>
  <si>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</si>
  <si>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</si>
  <si>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</si>
  <si>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</si>
  <si>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</si>
  <si>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</si>
  <si>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</si>
  <si>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</si>
  <si>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</si>
  <si>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</si>
  <si>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</si>
  <si>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</si>
  <si>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</si>
  <si>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</si>
  <si>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</si>
  <si>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</si>
  <si>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</si>
  <si>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</si>
  <si>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</si>
  <si>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</si>
  <si>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</si>
  <si>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</si>
  <si>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</si>
  <si>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</si>
  <si>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</si>
  <si>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</si>
  <si>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</si>
  <si>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</si>
  <si>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</si>
  <si>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</si>
  <si>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</si>
  <si>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</si>
  <si>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</si>
  <si>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</si>
  <si>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</si>
  <si>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</si>
  <si>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</si>
  <si>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</si>
  <si>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</si>
  <si>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</si>
  <si>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</si>
  <si>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</si>
  <si>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</si>
  <si>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</si>
  <si>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</si>
  <si>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</si>
  <si>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</si>
  <si>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</si>
  <si>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</si>
  <si>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</si>
  <si>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</si>
  <si>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</si>
  <si>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</si>
  <si>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</si>
  <si>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</si>
  <si>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</si>
  <si>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</si>
  <si>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</si>
  <si>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</si>
  <si>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</si>
  <si>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</si>
  <si>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</si>
  <si>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</si>
  <si>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</si>
  <si>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</si>
  <si>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</si>
  <si>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</si>
  <si>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</si>
  <si>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</si>
  <si>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</si>
  <si>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</si>
  <si>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</si>
  <si>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</si>
  <si>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</si>
  <si>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</si>
  <si>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</si>
  <si>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</si>
  <si>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</si>
  <si>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</si>
  <si>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</si>
  <si>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</si>
  <si>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</si>
  <si>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</si>
  <si>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</si>
  <si>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</si>
  <si>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</si>
  <si>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</si>
  <si>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</si>
  <si>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</si>
  <si>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</si>
  <si>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</si>
  <si>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</si>
  <si>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</si>
  <si>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</si>
  <si>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</si>
  <si>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</si>
  <si>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</si>
  <si>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</si>
  <si>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</si>
  <si>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</si>
  <si>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</si>
  <si>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</si>
  <si>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</si>
  <si>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</si>
  <si>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</si>
  <si>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</si>
  <si>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</si>
  <si>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</si>
  <si>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</si>
  <si>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</si>
  <si>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</si>
  <si>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</si>
  <si>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</si>
  <si>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</si>
  <si>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</si>
  <si>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</si>
  <si>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</si>
  <si>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</si>
  <si>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</si>
  <si>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</si>
  <si>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</si>
  <si>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</si>
  <si>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</si>
  <si>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</si>
  <si>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</si>
  <si>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</si>
  <si>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</si>
  <si>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</si>
  <si>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</si>
  <si>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</si>
  <si>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</si>
  <si>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</si>
  <si>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</si>
  <si>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</si>
  <si>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</si>
  <si>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</si>
  <si>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</si>
  <si>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</si>
  <si>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</si>
  <si>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</si>
  <si>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</si>
  <si>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</si>
  <si>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</si>
  <si>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</si>
  <si>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</si>
  <si>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</si>
  <si>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</si>
  <si>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</si>
  <si>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</si>
  <si>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</si>
  <si>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</si>
  <si>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</si>
  <si>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</si>
  <si>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</si>
  <si>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</si>
  <si>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</si>
  <si>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</si>
  <si>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</si>
  <si>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</si>
  <si>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</si>
  <si>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</si>
  <si>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</si>
  <si>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</si>
  <si>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</si>
  <si>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</si>
  <si>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</si>
  <si>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</si>
  <si>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</si>
  <si>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</si>
  <si>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</si>
  <si>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</si>
  <si>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</si>
  <si>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</si>
  <si>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</si>
  <si>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</si>
  <si>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</si>
  <si>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</si>
  <si>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</si>
  <si>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</si>
  <si>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</si>
  <si>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</si>
  <si>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</si>
  <si>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</si>
  <si>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</si>
  <si>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</si>
  <si>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</si>
  <si>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</si>
  <si>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</si>
  <si>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</si>
  <si>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</si>
  <si>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</si>
  <si>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</si>
  <si>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</si>
  <si>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</si>
  <si>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</si>
  <si>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</si>
  <si>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</si>
  <si>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</si>
  <si>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</si>
  <si>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</si>
  <si>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</si>
  <si>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</si>
  <si>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</si>
  <si>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</si>
  <si>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</si>
  <si>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</si>
  <si>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</si>
  <si>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</si>
  <si>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</si>
  <si>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</si>
  <si>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</si>
  <si>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</si>
  <si>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</si>
  <si>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</si>
  <si>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</si>
  <si>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</si>
  <si>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</si>
  <si>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</si>
  <si>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</si>
  <si>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</si>
  <si>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</si>
  <si>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</si>
  <si>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</si>
  <si>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</si>
  <si>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</si>
  <si>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</si>
  <si>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</si>
  <si>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</si>
  <si>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</si>
  <si>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</si>
  <si>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</si>
  <si>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</si>
  <si>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</si>
  <si>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</si>
  <si>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</si>
  <si>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</si>
  <si>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</si>
  <si>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</si>
  <si>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</si>
  <si>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</si>
  <si>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</si>
  <si>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</si>
  <si>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</si>
  <si>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</si>
  <si>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</si>
  <si>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</si>
  <si>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</si>
  <si>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</si>
  <si>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</si>
  <si>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</si>
  <si>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</si>
  <si>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</si>
  <si>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</si>
  <si>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</si>
  <si>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</si>
  <si>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</si>
  <si>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</si>
  <si>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</si>
  <si>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</si>
  <si>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</si>
  <si>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</si>
  <si>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</si>
  <si>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</si>
  <si>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</si>
  <si>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</si>
  <si>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</si>
  <si>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</si>
  <si>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</si>
  <si>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</si>
  <si>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</si>
  <si>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</si>
  <si>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</si>
  <si>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</si>
  <si>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</si>
  <si>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</si>
  <si>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</si>
  <si>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</si>
  <si>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</si>
  <si>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</si>
  <si>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</si>
  <si>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</si>
  <si>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</si>
  <si>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</si>
  <si>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</si>
  <si>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</si>
  <si>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</si>
  <si>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</si>
  <si>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</si>
  <si>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</si>
  <si>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</si>
  <si>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</si>
  <si>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</si>
  <si>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</si>
  <si>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</si>
  <si>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</si>
  <si>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</si>
  <si>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</si>
  <si>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</si>
  <si>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</si>
  <si>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</si>
  <si>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</si>
  <si>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</si>
  <si>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</si>
  <si>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</si>
  <si>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</si>
  <si>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</si>
  <si>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</si>
  <si>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</si>
  <si>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</si>
  <si>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</si>
  <si>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</si>
  <si>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</si>
  <si>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</si>
  <si>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</si>
  <si>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</si>
  <si>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</si>
  <si>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</si>
  <si>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</si>
  <si>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</si>
  <si>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</si>
  <si>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</si>
  <si>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</si>
  <si>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</si>
  <si>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</si>
  <si>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</si>
  <si>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</si>
  <si>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</si>
  <si>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</si>
  <si>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</si>
  <si>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</si>
  <si>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</si>
  <si>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</si>
  <si>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</si>
  <si>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</si>
  <si>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</si>
  <si>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</si>
  <si>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</si>
  <si>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</si>
  <si>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</si>
  <si>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</si>
  <si>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</si>
  <si>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</si>
  <si>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</si>
  <si>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</si>
  <si>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</si>
  <si>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</si>
  <si>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</si>
  <si>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</si>
  <si>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</si>
  <si>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</si>
  <si>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</si>
  <si>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</si>
  <si>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</si>
  <si>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</si>
  <si>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</si>
  <si>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</si>
  <si>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</si>
  <si>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</si>
  <si>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</si>
  <si>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</si>
  <si>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</si>
  <si>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</si>
  <si>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</si>
  <si>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</si>
  <si>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</si>
  <si>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</si>
  <si>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</si>
  <si>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</si>
  <si>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</si>
  <si>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</si>
  <si>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</si>
  <si>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</si>
  <si>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</si>
  <si>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</si>
  <si>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</si>
  <si>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</si>
  <si>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</si>
  <si>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</si>
  <si>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</si>
  <si>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</si>
  <si>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</si>
  <si>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</si>
  <si>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</si>
  <si>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</si>
  <si>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</si>
  <si>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</si>
  <si>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</si>
  <si>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</si>
  <si>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</si>
  <si>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</si>
  <si>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</si>
  <si>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</si>
  <si>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</si>
  <si>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</si>
  <si>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</si>
  <si>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</si>
  <si>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</si>
  <si>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</si>
  <si>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</si>
  <si>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</si>
  <si>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</si>
  <si>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</si>
  <si>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</si>
  <si>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</si>
  <si>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</si>
  <si>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</si>
  <si>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</si>
  <si>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</si>
  <si>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</si>
  <si>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</si>
  <si>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</si>
  <si>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</si>
  <si>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</si>
  <si>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</si>
  <si>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</si>
  <si>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</si>
  <si>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</si>
  <si>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</si>
  <si>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</si>
  <si>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</si>
  <si>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</si>
  <si>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</si>
  <si>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</si>
  <si>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</si>
  <si>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</si>
  <si>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</si>
  <si>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</si>
  <si>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</si>
  <si>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</si>
  <si>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</si>
  <si>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</si>
  <si>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</si>
  <si>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</si>
  <si>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</si>
  <si>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</si>
  <si>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</si>
  <si>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</si>
  <si>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</si>
  <si>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</si>
  <si>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</si>
  <si>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</si>
  <si>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</si>
  <si>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</si>
  <si>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</si>
  <si>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</si>
  <si>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</si>
  <si>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</si>
  <si>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</si>
  <si>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</si>
  <si>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</si>
  <si>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</si>
  <si>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</si>
  <si>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</si>
  <si>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</si>
  <si>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</si>
  <si>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</si>
  <si>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</si>
  <si>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</si>
  <si>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</si>
  <si>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</si>
  <si>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</si>
  <si>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</si>
  <si>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</si>
  <si>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</si>
  <si>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</si>
  <si>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</si>
  <si>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</si>
  <si>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</si>
  <si>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</si>
  <si>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</si>
  <si>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</si>
  <si>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</si>
  <si>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</si>
  <si>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</si>
  <si>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</si>
  <si>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</si>
  <si>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</si>
  <si>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</si>
  <si>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</si>
  <si>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</si>
  <si>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</si>
  <si>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</si>
  <si>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</si>
  <si>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</si>
  <si>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</si>
  <si>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</si>
  <si>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</si>
  <si>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</si>
  <si>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</si>
  <si>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</si>
  <si>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</si>
  <si>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</si>
  <si>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</si>
  <si>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</si>
  <si>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</si>
  <si>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</si>
  <si>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</si>
  <si>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</si>
  <si>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</si>
  <si>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</si>
  <si>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</si>
  <si>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</si>
  <si>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</si>
  <si>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</si>
  <si>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</si>
  <si>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</si>
  <si>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</si>
  <si>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</si>
  <si>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</si>
  <si>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</si>
  <si>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</si>
  <si>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</si>
  <si>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</si>
  <si>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</si>
  <si>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</si>
  <si>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</si>
  <si>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</si>
  <si>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</si>
  <si>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</si>
  <si>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</si>
  <si>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</si>
  <si>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</si>
  <si>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</si>
  <si>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</si>
  <si>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</si>
  <si>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</si>
  <si>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</si>
  <si>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</si>
  <si>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</si>
  <si>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</si>
  <si>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</si>
  <si>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</si>
  <si>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</si>
  <si>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</si>
  <si>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</si>
  <si>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</si>
  <si>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</si>
  <si>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</si>
  <si>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</si>
  <si>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</si>
  <si>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</si>
  <si>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</si>
  <si>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</si>
  <si>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</si>
  <si>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</si>
  <si>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</si>
  <si>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</si>
  <si>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</si>
  <si>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</si>
  <si>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</si>
  <si>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</si>
  <si>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</si>
  <si>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</si>
  <si>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</si>
  <si>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</si>
  <si>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</si>
  <si>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</si>
  <si>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</si>
  <si>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</si>
  <si>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</si>
  <si>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</si>
  <si>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</si>
  <si>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</si>
  <si>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</si>
  <si>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</si>
  <si>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</si>
  <si>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</si>
  <si>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</si>
  <si>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</si>
  <si>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</si>
  <si>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</si>
  <si>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</si>
  <si>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</si>
  <si>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</si>
  <si>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</si>
  <si>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</si>
  <si>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</si>
  <si>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</si>
  <si>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</si>
  <si>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</si>
  <si>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</si>
  <si>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</si>
  <si>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</si>
  <si>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</si>
  <si>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</si>
  <si>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</si>
  <si>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</si>
  <si>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</si>
  <si>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</si>
  <si>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</si>
  <si>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</si>
  <si>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</si>
  <si>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</si>
  <si>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</si>
  <si>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</si>
  <si>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</si>
  <si>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</si>
  <si>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</si>
  <si>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</si>
  <si>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</si>
  <si>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</si>
  <si>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</si>
  <si>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</si>
  <si>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</si>
  <si>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</si>
  <si>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</si>
  <si>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</si>
  <si>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</si>
  <si>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</si>
  <si>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</si>
  <si>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</si>
  <si>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</si>
  <si>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</si>
  <si>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</si>
  <si>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</si>
  <si>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</si>
  <si>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</si>
  <si>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</si>
  <si>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</si>
  <si>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</si>
  <si>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</si>
  <si>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</si>
  <si>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</si>
  <si>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</si>
  <si>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</si>
  <si>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</si>
  <si>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</si>
  <si>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</si>
  <si>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</si>
  <si>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</si>
  <si>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</si>
  <si>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</si>
  <si>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</si>
  <si>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</si>
  <si>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</si>
  <si>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</si>
  <si>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</si>
  <si>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</si>
  <si>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</si>
  <si>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</si>
  <si>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</si>
  <si>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</si>
  <si>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</si>
  <si>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</si>
  <si>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</si>
  <si>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</si>
  <si>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</si>
  <si>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</si>
  <si>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</si>
  <si>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</si>
  <si>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</si>
  <si>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</si>
  <si>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</si>
  <si>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</si>
  <si>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</si>
  <si>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</si>
  <si>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</si>
  <si>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</si>
  <si>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</si>
  <si>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</si>
  <si>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</si>
  <si>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</si>
  <si>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</si>
  <si>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</si>
  <si>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</si>
  <si>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</si>
  <si>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</si>
  <si>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</si>
  <si>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</si>
  <si>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</si>
  <si>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</si>
  <si>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</si>
  <si>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</si>
  <si>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</si>
  <si>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</si>
  <si>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</si>
  <si>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</si>
  <si>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</si>
  <si>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</si>
  <si>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</si>
  <si>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</si>
  <si>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</si>
  <si>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</si>
  <si>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</si>
  <si>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</si>
  <si>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</si>
  <si>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</si>
  <si>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</si>
  <si>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</si>
  <si>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</si>
  <si>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</si>
  <si>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</si>
  <si>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</si>
  <si>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</si>
  <si>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</si>
  <si>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</si>
  <si>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</si>
  <si>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</si>
  <si>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</si>
  <si>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</si>
  <si>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</si>
  <si>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</si>
  <si>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</si>
  <si>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</si>
  <si>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</si>
  <si>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</si>
  <si>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</si>
  <si>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</si>
  <si>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</si>
  <si>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</si>
  <si>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</si>
  <si>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</si>
  <si>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</si>
  <si>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</si>
  <si>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</si>
  <si>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</si>
  <si>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</si>
  <si>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</si>
  <si>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</si>
  <si>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</si>
  <si>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</si>
  <si>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</si>
  <si>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</si>
  <si>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</si>
  <si>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</si>
  <si>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</si>
  <si>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</si>
  <si>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</si>
  <si>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</si>
  <si>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</si>
  <si>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</si>
  <si>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</si>
  <si>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</si>
  <si>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</si>
  <si>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</si>
  <si>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</si>
  <si>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</si>
  <si>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</si>
  <si>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</si>
  <si>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</si>
  <si>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</si>
  <si>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</si>
  <si>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</si>
  <si>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</si>
  <si>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</si>
  <si>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</si>
  <si>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</si>
  <si>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</si>
  <si>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</si>
  <si>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</si>
  <si>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</si>
  <si>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</si>
  <si>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</si>
  <si>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</si>
  <si>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</si>
  <si>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</si>
  <si>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</si>
  <si>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</si>
  <si>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</si>
  <si>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</si>
  <si>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</si>
  <si>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</si>
  <si>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</si>
  <si>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</si>
  <si>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</si>
  <si>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</si>
  <si>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</si>
  <si>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</si>
  <si>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</si>
  <si>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</si>
  <si>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</si>
  <si>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</si>
  <si>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</si>
  <si>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</si>
  <si>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</si>
  <si>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</si>
  <si>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</si>
  <si>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</si>
  <si>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</si>
  <si>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</si>
  <si>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</si>
  <si>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</si>
  <si>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</si>
  <si>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</si>
  <si>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</si>
  <si>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</si>
  <si>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</si>
  <si>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</si>
  <si>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</si>
  <si>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</si>
  <si>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</si>
  <si>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</si>
  <si>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</si>
  <si>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</si>
  <si>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</si>
  <si>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</si>
  <si>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</si>
  <si>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</si>
  <si>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</si>
  <si>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</si>
  <si>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</si>
  <si>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</si>
  <si>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</si>
  <si>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</si>
  <si>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</si>
  <si>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</si>
  <si>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</si>
  <si>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</si>
  <si>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</si>
  <si>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</si>
  <si>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</si>
  <si>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</si>
  <si>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</si>
  <si>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</si>
  <si>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</si>
  <si>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</si>
  <si>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</si>
  <si>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</si>
  <si>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</si>
  <si>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</si>
  <si>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</si>
  <si>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</si>
  <si>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</si>
  <si>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</si>
  <si>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</si>
  <si>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</si>
  <si>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</si>
  <si>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</si>
  <si>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</si>
  <si>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</si>
  <si>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</si>
  <si>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</si>
  <si>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</si>
  <si>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</si>
  <si>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</si>
  <si>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</si>
  <si>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</si>
  <si>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</si>
  <si>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</si>
  <si>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</si>
  <si>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</si>
  <si>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</si>
  <si>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</si>
  <si>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</si>
  <si>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</si>
  <si>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</si>
  <si>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</si>
  <si>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</si>
  <si>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</si>
  <si>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</si>
  <si>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</si>
  <si>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</si>
  <si>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</si>
  <si>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</si>
  <si>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</si>
  <si>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</si>
  <si>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</si>
  <si>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</si>
  <si>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</si>
  <si>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</si>
  <si>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</si>
  <si>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</si>
  <si>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</si>
  <si>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</si>
  <si>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</si>
  <si>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</si>
  <si>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</si>
  <si>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</si>
  <si>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</si>
  <si>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</si>
  <si>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</si>
  <si>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</si>
  <si>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</si>
  <si>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</si>
  <si>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</si>
  <si>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</si>
  <si>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</si>
  <si>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</si>
  <si>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</si>
  <si>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</si>
  <si>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</si>
  <si>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</si>
  <si>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</si>
  <si>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</si>
  <si>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</si>
  <si>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</si>
  <si>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</si>
  <si>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</si>
  <si>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</si>
  <si>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</si>
  <si>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</si>
  <si>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</si>
  <si>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</si>
  <si>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</si>
  <si>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</si>
  <si>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</si>
  <si>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</si>
  <si>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</si>
  <si>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</si>
  <si>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</si>
  <si>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</si>
  <si>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</si>
  <si>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</si>
  <si>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</si>
  <si>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</si>
  <si>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</si>
  <si>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</si>
  <si>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</si>
  <si>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</si>
  <si>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</si>
  <si>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</si>
  <si>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</si>
  <si>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</si>
  <si>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</si>
  <si>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</si>
  <si>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</si>
  <si>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</si>
  <si>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</si>
  <si>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</si>
  <si>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</si>
  <si>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</si>
  <si>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</si>
  <si>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</si>
  <si>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</si>
  <si>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</si>
  <si>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</si>
  <si>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</si>
  <si>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</si>
  <si>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</si>
  <si>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</si>
  <si>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</si>
  <si>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</si>
  <si>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</si>
  <si>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</si>
  <si>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</si>
  <si>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</si>
  <si>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</si>
  <si>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</si>
  <si>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</si>
  <si>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</si>
  <si>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</si>
  <si>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</si>
  <si>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</si>
  <si>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</si>
  <si>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</si>
  <si>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</si>
  <si>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</si>
  <si>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</si>
  <si>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</si>
  <si>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</si>
  <si>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</si>
  <si>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</si>
  <si>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</si>
  <si>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</si>
  <si>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</si>
  <si>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</si>
  <si>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</si>
  <si>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</si>
  <si>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</si>
  <si>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</si>
  <si>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</si>
  <si>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</si>
  <si>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</si>
  <si>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</si>
  <si>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</si>
  <si>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</si>
  <si>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</si>
  <si>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</si>
  <si>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</si>
  <si>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</si>
  <si>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</si>
  <si>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</si>
  <si>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</si>
  <si>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</si>
  <si>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</si>
  <si>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</si>
  <si>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</si>
  <si>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</si>
  <si>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</si>
  <si>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</si>
  <si>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</si>
  <si>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</si>
  <si>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</si>
  <si>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</si>
  <si>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</si>
  <si>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</si>
  <si>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</si>
  <si>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</si>
  <si>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</si>
  <si>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</si>
  <si>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</si>
  <si>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</si>
  <si>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</si>
  <si>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</si>
  <si>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</si>
  <si>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</si>
  <si>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</si>
  <si>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</si>
  <si>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</si>
  <si>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</si>
  <si>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</si>
  <si>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</si>
  <si>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</si>
  <si>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</si>
  <si>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</si>
  <si>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</si>
  <si>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</si>
  <si>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</si>
  <si>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</si>
  <si>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</si>
  <si>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</si>
  <si>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</si>
  <si>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</si>
  <si>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</si>
  <si>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</si>
  <si>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</si>
  <si>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</si>
  <si>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</si>
  <si>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</si>
  <si>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</si>
  <si>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</si>
  <si>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</si>
  <si>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</si>
  <si>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</si>
  <si>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</si>
  <si>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</si>
  <si>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</si>
  <si>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</si>
  <si>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</si>
  <si>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</si>
  <si>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</si>
  <si>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</si>
  <si>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</si>
  <si>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</si>
  <si>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</si>
  <si>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</si>
  <si>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</si>
  <si>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</si>
  <si>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</si>
  <si>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</si>
  <si>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</si>
  <si>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</si>
  <si>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</si>
  <si>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</si>
  <si>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</si>
  <si>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</si>
  <si>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</si>
  <si>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</si>
  <si>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</si>
  <si>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</si>
  <si>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</si>
  <si>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</si>
  <si>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</si>
  <si>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</si>
  <si>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</si>
  <si>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</si>
  <si>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</si>
  <si>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</si>
  <si>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</si>
  <si>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</si>
  <si>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</si>
  <si>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</si>
  <si>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</si>
  <si>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</si>
  <si>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</si>
  <si>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</si>
  <si>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</si>
  <si>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</si>
  <si>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</si>
  <si>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</si>
  <si>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</si>
  <si>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</si>
  <si>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</si>
  <si>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</si>
  <si>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</si>
  <si>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</si>
  <si>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</si>
  <si>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</si>
  <si>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</si>
  <si>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</si>
  <si>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</si>
  <si>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</si>
  <si>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</si>
  <si>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</si>
  <si>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</si>
  <si>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</si>
  <si>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</si>
  <si>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</si>
  <si>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</si>
  <si>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</si>
  <si>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</si>
  <si>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</si>
  <si>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</si>
  <si>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</si>
  <si>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</si>
  <si>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</si>
  <si>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</si>
  <si>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</si>
  <si>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</si>
  <si>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</si>
  <si>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</si>
  <si>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</si>
  <si>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</si>
  <si>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</si>
  <si>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</si>
  <si>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</si>
  <si>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</si>
  <si>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</si>
  <si>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</si>
  <si>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</si>
  <si>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</si>
  <si>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</si>
  <si>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</si>
  <si>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</si>
  <si>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</si>
  <si>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</si>
  <si>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</si>
  <si>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</si>
  <si>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</si>
  <si>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</si>
  <si>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</si>
  <si>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</si>
  <si>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</si>
  <si>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</si>
  <si>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</si>
  <si>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</si>
  <si>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</si>
  <si>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</si>
  <si>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</si>
  <si>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</si>
  <si>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</si>
  <si>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</si>
  <si>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</si>
  <si>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</si>
  <si>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</si>
  <si>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</si>
  <si>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</si>
  <si>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</si>
  <si>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</si>
  <si>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</si>
  <si>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</si>
  <si>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</si>
  <si>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</si>
  <si>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</si>
  <si>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</si>
  <si>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</si>
  <si>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</si>
  <si>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</si>
  <si>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</si>
  <si>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</si>
  <si>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</si>
  <si>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</si>
  <si>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</si>
  <si>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</si>
  <si>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</si>
  <si>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</si>
  <si>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</si>
  <si>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</si>
  <si>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</si>
  <si>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</si>
  <si>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</si>
  <si>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</si>
  <si>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</si>
  <si>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</si>
  <si>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</si>
  <si>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</si>
  <si>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</si>
  <si>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</si>
  <si>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</si>
  <si>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</si>
  <si>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</si>
  <si>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</si>
  <si>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</si>
  <si>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</si>
  <si>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</si>
  <si>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</si>
  <si>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</si>
  <si>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</si>
  <si>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</si>
  <si>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</si>
  <si>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</si>
  <si>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</si>
  <si>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</si>
  <si>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</si>
  <si>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</si>
  <si>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</si>
  <si>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</si>
  <si>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</si>
  <si>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</si>
  <si>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</si>
  <si>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</si>
  <si>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</si>
  <si>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</si>
  <si>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</si>
  <si>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</si>
  <si>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</si>
  <si>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</si>
  <si>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</si>
  <si>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</si>
  <si>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</si>
  <si>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</si>
  <si>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</si>
  <si>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</si>
  <si>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</si>
  <si>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</si>
  <si>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</si>
  <si>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</si>
  <si>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</si>
  <si>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</si>
  <si>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</si>
  <si>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</si>
  <si>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</si>
  <si>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</si>
  <si>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</si>
  <si>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</si>
  <si>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</si>
  <si>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</si>
  <si>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</si>
  <si>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</si>
  <si>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</si>
  <si>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</si>
  <si>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</si>
  <si>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</si>
  <si>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</si>
  <si>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</si>
  <si>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</si>
  <si>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</si>
  <si>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</si>
  <si>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</si>
  <si>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</si>
  <si>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</si>
  <si>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</si>
  <si>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</si>
  <si>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</si>
  <si>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</si>
  <si>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</si>
  <si>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</si>
  <si>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</si>
  <si>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</si>
  <si>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</si>
  <si>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</si>
  <si>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</si>
  <si>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</si>
  <si>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</si>
  <si>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</si>
  <si>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</si>
  <si>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</si>
  <si>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</si>
  <si>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</si>
  <si>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</si>
  <si>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</si>
  <si>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</si>
  <si>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</si>
  <si>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</si>
  <si>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</si>
  <si>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</si>
  <si>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</si>
  <si>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</si>
  <si>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</si>
  <si>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</si>
  <si>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</si>
  <si>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</si>
  <si>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</si>
  <si>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</si>
  <si>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</si>
  <si>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</si>
  <si>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</si>
  <si>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</si>
  <si>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</si>
  <si>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</si>
  <si>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</si>
  <si>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</si>
  <si>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</si>
  <si>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</si>
  <si>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</si>
  <si>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</si>
  <si>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</si>
  <si>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</si>
  <si>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</si>
  <si>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</si>
  <si>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</si>
  <si>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</si>
  <si>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</si>
  <si>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</si>
  <si>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</si>
  <si>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</si>
  <si>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</si>
  <si>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</si>
  <si>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</si>
  <si>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</si>
  <si>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</si>
  <si>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</si>
  <si>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</si>
  <si>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</si>
  <si>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</si>
  <si>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</si>
  <si>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</si>
  <si>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</si>
  <si>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</si>
  <si>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</si>
  <si>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</si>
  <si>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</si>
  <si>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</si>
  <si>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</si>
  <si>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</si>
  <si>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</si>
  <si>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</si>
  <si>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</si>
  <si>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</si>
  <si>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</si>
  <si>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</si>
  <si>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</si>
  <si>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</si>
  <si>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</si>
  <si>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</si>
  <si>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</si>
  <si>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</si>
  <si>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</si>
  <si>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</si>
  <si>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</si>
  <si>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</si>
  <si>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</si>
  <si>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</si>
  <si>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</si>
  <si>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</si>
  <si>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</si>
  <si>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</si>
  <si>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</si>
  <si>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</si>
  <si>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</si>
  <si>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</si>
  <si>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</si>
  <si>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</si>
  <si>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</si>
  <si>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</si>
  <si>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</si>
  <si>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</si>
  <si>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</si>
  <si>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</si>
  <si>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</si>
  <si>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</si>
  <si>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</si>
  <si>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</si>
  <si>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</si>
  <si>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</si>
  <si>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</si>
  <si>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</si>
  <si>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</si>
  <si>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</si>
  <si>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</si>
  <si>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</si>
  <si>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</si>
  <si>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</si>
  <si>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</si>
  <si>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</si>
  <si>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</si>
  <si>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</si>
  <si>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</si>
  <si>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</si>
  <si>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</si>
  <si>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</si>
  <si>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</si>
  <si>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</si>
  <si>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</si>
  <si>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</si>
  <si>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</si>
  <si>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</si>
  <si>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</si>
  <si>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</si>
  <si>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</si>
  <si>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</si>
  <si>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</si>
  <si>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</si>
  <si>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</si>
  <si>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</si>
  <si>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</si>
  <si>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</si>
  <si>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</si>
  <si>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</si>
  <si>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</si>
  <si>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</si>
  <si>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</si>
  <si>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</si>
  <si>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</si>
  <si>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</si>
  <si>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</si>
  <si>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</si>
  <si>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</si>
  <si>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</si>
  <si>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</si>
  <si>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</si>
  <si>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</si>
  <si>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</si>
  <si>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</si>
  <si>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</si>
  <si>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</si>
  <si>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</si>
  <si>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</si>
  <si>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</si>
  <si>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</si>
  <si>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</si>
  <si>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</si>
  <si>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</si>
  <si>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</si>
  <si>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</si>
  <si>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</si>
  <si>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</si>
  <si>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</si>
  <si>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</si>
  <si>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</si>
  <si>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</si>
  <si>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</si>
  <si>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</si>
  <si>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</si>
  <si>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</si>
  <si>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</si>
  <si>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</si>
  <si>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</si>
  <si>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</si>
  <si>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</si>
  <si>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</si>
  <si>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</si>
  <si>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</si>
  <si>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</si>
  <si>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</si>
  <si>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</si>
  <si>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</si>
  <si>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</si>
  <si>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</si>
  <si>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</si>
  <si>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</si>
  <si>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</si>
  <si>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</si>
  <si>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</si>
  <si>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</si>
  <si>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</si>
  <si>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</si>
  <si>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</si>
  <si>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</si>
  <si>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</si>
  <si>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</si>
  <si>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</si>
  <si>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</si>
  <si>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</si>
  <si>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</si>
  <si>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</si>
  <si>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</si>
  <si>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</si>
  <si>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</si>
  <si>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</si>
  <si>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</si>
  <si>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</si>
  <si>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</si>
  <si>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</si>
  <si>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</si>
  <si>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</si>
  <si>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</si>
  <si>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</si>
  <si>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</si>
  <si>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</si>
  <si>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</si>
  <si>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</si>
  <si>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</si>
  <si>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</si>
  <si>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</si>
  <si>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</si>
  <si>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</si>
  <si>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</si>
  <si>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</si>
  <si>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</si>
  <si>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</si>
  <si>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</si>
  <si>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</si>
  <si>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</si>
  <si>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</si>
  <si>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</si>
  <si>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</si>
  <si>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</si>
  <si>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</si>
  <si>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</si>
  <si>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</si>
  <si>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</si>
  <si>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</si>
  <si>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</si>
  <si>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</si>
  <si>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</si>
  <si>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</si>
  <si>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</si>
  <si>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</si>
  <si>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</si>
  <si>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</si>
  <si>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</si>
  <si>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</si>
  <si>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</si>
  <si>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</si>
  <si>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</si>
  <si>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</si>
  <si>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</si>
  <si>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</si>
  <si>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</si>
  <si>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</si>
  <si>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</si>
  <si>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</si>
  <si>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</si>
  <si>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</si>
  <si>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</si>
  <si>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</si>
  <si>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</si>
  <si>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</si>
  <si>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</si>
  <si>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</si>
  <si>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</si>
  <si>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</si>
  <si>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</si>
  <si>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</si>
  <si>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</si>
  <si>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</si>
  <si>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</si>
  <si>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</si>
  <si>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</si>
  <si>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</si>
  <si>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</si>
  <si>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</si>
  <si>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</si>
  <si>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</si>
  <si>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</si>
  <si>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</si>
  <si>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</si>
  <si>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</si>
  <si>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</si>
  <si>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</si>
  <si>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</si>
  <si>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</si>
  <si>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</si>
  <si>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</si>
  <si>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</si>
  <si>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</si>
  <si>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</si>
  <si>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</si>
  <si>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</si>
  <si>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</si>
  <si>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</si>
  <si>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</si>
  <si>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</si>
  <si>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</si>
  <si>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</si>
  <si>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</si>
  <si>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</si>
  <si>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</si>
  <si>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</si>
  <si>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</si>
  <si>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</si>
  <si>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</si>
  <si>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</si>
  <si>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</si>
  <si>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</si>
  <si>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</si>
  <si>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</si>
  <si>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</si>
  <si>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</si>
  <si>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</si>
  <si>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</si>
  <si>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</si>
  <si>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</si>
  <si>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</si>
  <si>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</si>
  <si>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</si>
  <si>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</si>
  <si>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</si>
  <si>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</si>
  <si>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</si>
  <si>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</si>
  <si>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</si>
  <si>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</si>
  <si>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</si>
  <si>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</si>
  <si>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</si>
  <si>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</si>
  <si>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</si>
  <si>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</si>
  <si>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</si>
  <si>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</si>
  <si>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</si>
  <si>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</si>
  <si>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</si>
  <si>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</si>
  <si>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</si>
  <si>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</si>
  <si>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</si>
  <si>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</si>
  <si>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</si>
  <si>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</si>
  <si>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</si>
  <si>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</si>
  <si>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</si>
  <si>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</si>
  <si>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</si>
  <si>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</si>
  <si>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</si>
  <si>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</si>
  <si>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</si>
  <si>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</si>
  <si>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</si>
  <si>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</si>
  <si>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</si>
  <si>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</si>
  <si>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</si>
  <si>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</si>
  <si>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</si>
  <si>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</si>
  <si>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</si>
  <si>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</si>
  <si>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</si>
  <si>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</si>
  <si>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</si>
  <si>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</si>
  <si>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</si>
  <si>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</si>
  <si>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</si>
  <si>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</si>
  <si>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</si>
  <si>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</si>
  <si>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</si>
  <si>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</si>
  <si>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</si>
  <si>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</si>
  <si>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</si>
  <si>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</si>
  <si>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</si>
  <si>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</si>
  <si>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</si>
  <si>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</si>
  <si>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</si>
  <si>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</si>
  <si>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</si>
  <si>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</si>
  <si>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</si>
  <si>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</si>
  <si>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</si>
  <si>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</si>
  <si>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</si>
  <si>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</si>
  <si>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</si>
  <si>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</si>
  <si>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</si>
  <si>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</si>
  <si>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</si>
  <si>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</si>
  <si>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</si>
  <si>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</si>
  <si>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</si>
  <si>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</si>
  <si>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</si>
  <si>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</si>
  <si>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</si>
  <si>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</si>
  <si>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</si>
  <si>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</si>
  <si>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</si>
  <si>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</si>
  <si>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</si>
  <si>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</si>
  <si>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</si>
  <si>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</si>
  <si>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</si>
  <si>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</si>
  <si>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</si>
  <si>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</si>
  <si>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</si>
  <si>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</si>
  <si>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</si>
  <si>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</si>
  <si>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</si>
  <si>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</si>
  <si>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</si>
  <si>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</si>
  <si>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</si>
  <si>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</si>
  <si>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</si>
  <si>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</si>
  <si>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</si>
  <si>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</si>
  <si>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</si>
  <si>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</si>
  <si>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</si>
  <si>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</si>
  <si>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</si>
  <si>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</si>
  <si>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</si>
  <si>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</si>
  <si>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</si>
  <si>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</si>
  <si>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</si>
  <si>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</si>
  <si>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</si>
  <si>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</si>
  <si>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</si>
  <si>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</si>
  <si>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</si>
  <si>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</si>
  <si>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</si>
  <si>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</si>
  <si>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</si>
  <si>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</si>
  <si>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</si>
  <si>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</si>
  <si>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</si>
  <si>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</si>
  <si>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</si>
  <si>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</si>
  <si>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</si>
  <si>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</si>
  <si>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</si>
  <si>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</si>
  <si>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</si>
  <si>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</si>
  <si>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</si>
  <si>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</si>
  <si>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</si>
  <si>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</si>
  <si>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</si>
  <si>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</si>
  <si>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</si>
  <si>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</si>
  <si>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</si>
  <si>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</si>
  <si>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</si>
  <si>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</si>
  <si>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</si>
  <si>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</si>
  <si>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</si>
  <si>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</si>
  <si>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</si>
  <si>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</si>
  <si>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</si>
  <si>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</si>
  <si>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</si>
  <si>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</si>
  <si>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</si>
  <si>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</si>
  <si>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</si>
  <si>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</si>
  <si>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</si>
  <si>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</si>
  <si>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</si>
  <si>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</si>
  <si>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</si>
  <si>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</si>
  <si>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</si>
  <si>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</si>
  <si>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</si>
  <si>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</si>
  <si>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</si>
  <si>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</si>
  <si>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</si>
  <si>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</si>
  <si>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</si>
  <si>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</si>
  <si>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</si>
  <si>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</si>
  <si>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</si>
  <si>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</si>
  <si>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</si>
  <si>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</si>
  <si>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</si>
  <si>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</si>
  <si>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</si>
  <si>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</si>
  <si>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</si>
  <si>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</si>
  <si>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</si>
  <si>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</si>
  <si>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</si>
  <si>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</si>
  <si>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</si>
  <si>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</si>
  <si>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</si>
  <si>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</si>
  <si>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</si>
  <si>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</si>
  <si>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</si>
  <si>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</si>
  <si>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</si>
  <si>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</si>
  <si>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</si>
  <si>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</si>
  <si>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</si>
  <si>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</si>
  <si>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</si>
  <si>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</si>
  <si>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</si>
  <si>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</si>
  <si>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</si>
  <si>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</si>
  <si>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</si>
  <si>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</si>
  <si>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</si>
  <si>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</si>
  <si>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</si>
  <si>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</si>
  <si>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</si>
  <si>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</si>
  <si>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</si>
  <si>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</si>
  <si>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</si>
  <si>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</si>
  <si>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</si>
  <si>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</si>
  <si>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</si>
  <si>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</si>
  <si>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</si>
  <si>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</si>
  <si>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</si>
  <si>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</si>
  <si>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</si>
  <si>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</si>
  <si>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</si>
  <si>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</si>
  <si>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</si>
  <si>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</si>
  <si>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</si>
  <si>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</si>
  <si>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</si>
  <si>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</si>
  <si>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</si>
  <si>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</si>
  <si>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</si>
  <si>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</si>
  <si>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</si>
  <si>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</si>
  <si>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</si>
  <si>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</si>
  <si>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</si>
  <si>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</si>
  <si>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</si>
  <si>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</si>
  <si>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</si>
  <si>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</si>
  <si>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</si>
  <si>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</si>
  <si>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</si>
  <si>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</si>
  <si>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</si>
  <si>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</si>
  <si>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</si>
  <si>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</si>
  <si>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</si>
  <si>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</si>
  <si>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</si>
  <si>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</si>
  <si>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</si>
  <si>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</si>
  <si>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</si>
  <si>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</si>
  <si>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</si>
  <si>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</si>
  <si>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</si>
  <si>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</si>
  <si>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</si>
  <si>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</si>
  <si>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</si>
  <si>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</si>
  <si>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</si>
  <si>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</si>
  <si>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</si>
  <si>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</si>
  <si>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</si>
  <si>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</si>
  <si>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</si>
  <si>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</si>
  <si>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</si>
  <si>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</si>
  <si>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</si>
  <si>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</si>
  <si>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</si>
  <si>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</si>
  <si>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</si>
  <si>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</si>
  <si>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</si>
  <si>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</si>
  <si>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</si>
  <si>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</si>
  <si>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</si>
  <si>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</si>
  <si>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</si>
  <si>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</si>
  <si>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</si>
  <si>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</si>
  <si>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</si>
  <si>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</si>
  <si>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</si>
  <si>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</si>
  <si>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</si>
  <si>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</si>
  <si>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</si>
  <si>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</si>
  <si>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</si>
  <si>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</si>
  <si>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</si>
  <si>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</si>
  <si>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</si>
  <si>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</si>
  <si>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</si>
  <si>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</si>
  <si>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</si>
  <si>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</si>
  <si>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</si>
  <si>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</si>
  <si>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</si>
  <si>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</si>
  <si>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</si>
  <si>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</si>
  <si>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</si>
  <si>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</si>
  <si>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</si>
  <si>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</si>
  <si>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</si>
  <si>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</si>
  <si>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</si>
  <si>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</si>
  <si>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</si>
  <si>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</si>
  <si>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</si>
  <si>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</si>
  <si>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</si>
  <si>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</si>
  <si>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</si>
  <si>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</si>
  <si>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</si>
  <si>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</si>
  <si>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</si>
  <si>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</si>
  <si>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</si>
  <si>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</si>
  <si>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</si>
  <si>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</si>
  <si>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</si>
  <si>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</si>
  <si>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</si>
  <si>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</si>
  <si>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</si>
  <si>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</si>
  <si>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</si>
  <si>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</si>
  <si>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</si>
  <si>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</si>
  <si>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</si>
  <si>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</si>
  <si>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</si>
  <si>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</si>
  <si>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</si>
  <si>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</si>
  <si>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</si>
  <si>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</si>
  <si>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</si>
  <si>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</si>
  <si>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</si>
  <si>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</si>
  <si>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</si>
  <si>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</si>
  <si>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</si>
  <si>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</si>
  <si>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</si>
  <si>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</si>
  <si>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</si>
  <si>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</si>
  <si>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</si>
  <si>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</si>
  <si>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</si>
  <si>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</si>
  <si>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</si>
  <si>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</si>
  <si>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</si>
  <si>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</si>
  <si>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</si>
  <si>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</si>
  <si>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</si>
  <si>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</si>
  <si>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</si>
  <si>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</si>
  <si>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</si>
  <si>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</si>
  <si>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</si>
  <si>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</si>
  <si>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</si>
  <si>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</si>
  <si>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</si>
  <si>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</si>
  <si>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</si>
  <si>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</si>
  <si>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</si>
  <si>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</si>
  <si>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</si>
  <si>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</si>
  <si>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</si>
  <si>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</si>
  <si>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</si>
  <si>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</si>
  <si>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</si>
  <si>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</si>
  <si>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</si>
  <si>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</si>
  <si>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</si>
  <si>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</si>
  <si>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</si>
  <si>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</si>
  <si>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</si>
  <si>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</si>
  <si>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</si>
  <si>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</si>
  <si>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</si>
  <si>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</si>
  <si>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</si>
  <si>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</si>
  <si>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</si>
  <si>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</si>
  <si>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</si>
  <si>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</si>
  <si>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</si>
  <si>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</si>
  <si>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</si>
  <si>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</si>
  <si>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</si>
  <si>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</si>
  <si>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</si>
  <si>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</si>
  <si>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</si>
  <si>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</si>
  <si>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</si>
  <si>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</si>
  <si>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</si>
  <si>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</si>
  <si>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</si>
  <si>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</si>
  <si>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</si>
  <si>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</si>
  <si>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</si>
  <si>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</si>
  <si>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</si>
  <si>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</si>
  <si>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</si>
  <si>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</si>
  <si>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</si>
  <si>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</si>
  <si>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</si>
  <si>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</si>
  <si>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</si>
  <si>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</si>
  <si>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</si>
  <si>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</si>
  <si>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</si>
  <si>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</si>
  <si>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</si>
  <si>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</si>
  <si>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</si>
  <si>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</si>
  <si>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</si>
  <si>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</si>
  <si>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</si>
  <si>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</si>
  <si>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</si>
  <si>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</si>
  <si>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</si>
  <si>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</si>
  <si>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</si>
  <si>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</si>
  <si>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</si>
  <si>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</si>
  <si>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</si>
  <si>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</si>
  <si>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</si>
  <si>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</si>
  <si>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</si>
  <si>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</si>
  <si>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</si>
  <si>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</si>
  <si>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</si>
  <si>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</si>
  <si>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</si>
  <si>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</si>
  <si>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</si>
  <si>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</si>
  <si>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</si>
  <si>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</si>
  <si>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</si>
  <si>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</si>
  <si>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</si>
  <si>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</si>
  <si>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</si>
  <si>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</si>
  <si>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</si>
  <si>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</si>
  <si>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</si>
  <si>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</si>
  <si>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</si>
  <si>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</si>
  <si>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</si>
  <si>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</si>
  <si>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</si>
  <si>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</si>
  <si>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</si>
  <si>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</si>
  <si>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</si>
  <si>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</si>
  <si>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</si>
  <si>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</si>
  <si>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</si>
  <si>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</si>
  <si>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</si>
  <si>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</si>
  <si>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</si>
  <si>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</si>
  <si>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</si>
  <si>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</si>
  <si>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</si>
  <si>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</si>
  <si>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</si>
  <si>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</si>
  <si>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</si>
  <si>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</si>
  <si>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</si>
  <si>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</si>
  <si>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</si>
  <si>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</si>
  <si>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</si>
  <si>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</si>
  <si>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</si>
  <si>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</si>
  <si>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</si>
  <si>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</si>
  <si>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</si>
  <si>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</si>
  <si>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</si>
  <si>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</si>
  <si>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</si>
  <si>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</si>
  <si>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</si>
  <si>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</si>
  <si>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</si>
  <si>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</si>
  <si>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</si>
  <si>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</si>
  <si>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</si>
  <si>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</si>
  <si>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</si>
  <si>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</si>
  <si>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</si>
  <si>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</si>
  <si>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</si>
  <si>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</si>
  <si>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</si>
  <si>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</si>
  <si>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</si>
  <si>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</si>
  <si>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</si>
  <si>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</si>
  <si>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</si>
  <si>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</si>
  <si>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</si>
  <si>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</si>
  <si>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</si>
  <si>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</si>
  <si>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</si>
  <si>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</si>
  <si>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</si>
  <si>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</si>
  <si>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</si>
  <si>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</si>
  <si>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</si>
  <si>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</si>
  <si>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</si>
  <si>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</si>
  <si>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</si>
  <si>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</si>
  <si>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</si>
  <si>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</si>
  <si>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</si>
  <si>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</si>
  <si>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</si>
  <si>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</si>
  <si>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</si>
  <si>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</si>
  <si>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</si>
  <si>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</si>
  <si>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</si>
  <si>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</si>
  <si>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</si>
  <si>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</si>
  <si>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</si>
  <si>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</si>
  <si>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</si>
  <si>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</si>
  <si>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</si>
  <si>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</si>
  <si>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</si>
  <si>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</si>
  <si>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</si>
  <si>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</si>
  <si>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</si>
  <si>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</si>
  <si>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</si>
  <si>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</si>
  <si>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</si>
  <si>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</si>
  <si>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</si>
  <si>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</si>
  <si>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</si>
  <si>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</si>
  <si>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</si>
  <si>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</si>
  <si>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</si>
  <si>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</si>
  <si>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</si>
  <si>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</si>
  <si>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</si>
  <si>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</si>
  <si>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</si>
  <si>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</si>
  <si>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</si>
  <si>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</si>
  <si>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</si>
  <si>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</si>
  <si>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</si>
  <si>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</si>
  <si>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</si>
  <si>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</si>
  <si>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</si>
  <si>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</si>
  <si>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</si>
  <si>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</si>
  <si>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</si>
  <si>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</si>
  <si>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</si>
  <si>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</si>
  <si>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</si>
  <si>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</si>
  <si>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</si>
  <si>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</si>
  <si>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</si>
  <si>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</si>
  <si>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</si>
  <si>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</si>
  <si>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</si>
  <si>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</si>
  <si>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</si>
  <si>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</si>
  <si>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</si>
  <si>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</si>
  <si>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</si>
  <si>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</si>
  <si>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</si>
  <si>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</si>
  <si>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</si>
  <si>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</si>
  <si>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</si>
  <si>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</si>
  <si>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</si>
  <si>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</si>
  <si>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</si>
  <si>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</si>
  <si>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</si>
  <si>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</si>
  <si>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</si>
  <si>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</si>
  <si>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</si>
  <si>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</si>
  <si>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</si>
  <si>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</si>
  <si>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</si>
  <si>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</si>
  <si>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</si>
  <si>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</si>
  <si>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</si>
  <si>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</si>
  <si>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</si>
  <si>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</si>
  <si>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</si>
  <si>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</si>
  <si>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</si>
  <si>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</si>
  <si>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</si>
  <si>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</si>
  <si>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</si>
  <si>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</si>
  <si>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</si>
  <si>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</si>
  <si>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</si>
  <si>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</si>
  <si>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</si>
  <si>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</si>
  <si>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</si>
  <si>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</si>
  <si>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</si>
  <si>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</si>
  <si>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</si>
  <si>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</si>
  <si>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</si>
  <si>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</si>
  <si>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</si>
  <si>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</si>
  <si>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</si>
  <si>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</si>
  <si>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</si>
  <si>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</si>
  <si>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</si>
  <si>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</si>
  <si>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</si>
  <si>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</si>
  <si>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</si>
  <si>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</si>
  <si>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</si>
  <si>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</si>
  <si>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</si>
  <si>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</si>
  <si>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</si>
  <si>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</si>
  <si>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</si>
  <si>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</si>
  <si>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</si>
  <si>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</si>
  <si>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</si>
  <si>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</si>
  <si>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</si>
  <si>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</si>
  <si>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</si>
  <si>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</si>
  <si>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</si>
  <si>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</si>
  <si>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</si>
  <si>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</si>
  <si>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</si>
  <si>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</si>
  <si>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</si>
  <si>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</si>
  <si>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</si>
  <si>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</si>
  <si>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</si>
  <si>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</si>
  <si>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</si>
  <si>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</si>
  <si>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</si>
  <si>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</si>
  <si>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</si>
  <si>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</si>
  <si>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</si>
  <si>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</si>
  <si>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</si>
  <si>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</si>
  <si>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</si>
  <si>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</si>
  <si>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</si>
  <si>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</si>
  <si>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</si>
  <si>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</si>
  <si>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</si>
  <si>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</si>
  <si>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</si>
  <si>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</si>
  <si>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</si>
  <si>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</si>
  <si>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</si>
  <si>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</si>
  <si>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</si>
  <si>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</si>
  <si>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</si>
  <si>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</si>
  <si>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</si>
  <si>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</si>
  <si>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</si>
  <si>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</si>
  <si>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</si>
  <si>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</si>
  <si>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</si>
  <si>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</si>
  <si>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</si>
  <si>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</si>
  <si>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</si>
  <si>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</si>
  <si>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</si>
  <si>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</si>
  <si>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</si>
  <si>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</si>
  <si>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</si>
  <si>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</si>
  <si>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</si>
  <si>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</si>
  <si>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</si>
  <si>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</si>
  <si>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</si>
  <si>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</si>
  <si>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</si>
  <si>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</si>
  <si>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</si>
  <si>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</si>
  <si>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</si>
  <si>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</si>
  <si>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</si>
  <si>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</si>
  <si>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</si>
  <si>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</si>
  <si>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</si>
  <si>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</si>
  <si>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</si>
  <si>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</si>
  <si>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</si>
  <si>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</si>
  <si>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</si>
  <si>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</si>
  <si>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</si>
  <si>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</si>
  <si>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</si>
  <si>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</si>
  <si>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</si>
  <si>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</si>
  <si>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</si>
  <si>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</si>
  <si>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</si>
  <si>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</si>
  <si>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</si>
  <si>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</si>
  <si>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</si>
  <si>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</si>
  <si>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</si>
  <si>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</si>
  <si>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</si>
  <si>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</si>
  <si>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</si>
  <si>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</si>
  <si>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</si>
  <si>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</si>
  <si>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</si>
  <si>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</si>
  <si>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</si>
  <si>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</si>
  <si>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</si>
  <si>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</si>
  <si>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</si>
  <si>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</si>
  <si>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</si>
  <si>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</si>
  <si>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</si>
  <si>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</si>
  <si>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</si>
  <si>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</si>
  <si>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</si>
  <si>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</si>
  <si>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</si>
  <si>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</si>
  <si>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</si>
  <si>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</si>
  <si>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</si>
  <si>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</si>
  <si>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</si>
  <si>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</si>
  <si>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</si>
  <si>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</si>
  <si>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</si>
  <si>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</si>
  <si>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</si>
  <si>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</si>
  <si>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</si>
  <si>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</si>
  <si>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</si>
  <si>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</si>
  <si>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</si>
  <si>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</si>
  <si>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</si>
  <si>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</si>
  <si>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</si>
  <si>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</si>
  <si>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</si>
  <si>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</si>
  <si>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</si>
  <si>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</si>
  <si>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</si>
  <si>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</si>
  <si>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</si>
  <si>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</si>
  <si>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</si>
  <si>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</si>
  <si>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</si>
  <si>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</si>
  <si>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</si>
  <si>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</si>
  <si>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</si>
  <si>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</si>
  <si>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</si>
  <si>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</si>
  <si>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</si>
  <si>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</si>
  <si>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</si>
  <si>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</si>
  <si>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</si>
  <si>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</si>
  <si>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</si>
  <si>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</si>
  <si>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</si>
  <si>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</si>
  <si>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</si>
  <si>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</si>
  <si>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</si>
  <si>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</si>
  <si>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</si>
  <si>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</si>
  <si>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</si>
  <si>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</si>
  <si>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</si>
  <si>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</si>
  <si>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</si>
  <si>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</si>
  <si>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</si>
  <si>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</si>
  <si>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</si>
  <si>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</si>
  <si>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</si>
  <si>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</si>
  <si>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</si>
  <si>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</si>
  <si>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</si>
  <si>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</si>
  <si>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</si>
  <si>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</si>
  <si>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</si>
  <si>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</si>
  <si>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</si>
  <si>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</si>
  <si>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</si>
  <si>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</si>
  <si>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</si>
  <si>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</si>
  <si>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</si>
  <si>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</si>
  <si>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</si>
  <si>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</si>
  <si>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</si>
  <si>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</si>
  <si>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</si>
  <si>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</si>
  <si>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</si>
  <si>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</si>
  <si>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</si>
  <si>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</si>
  <si>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</si>
  <si>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</si>
  <si>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</si>
  <si>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</si>
  <si>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</si>
  <si>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</si>
  <si>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</si>
  <si>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</si>
  <si>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</si>
  <si>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</si>
  <si>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</si>
  <si>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</si>
  <si>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</si>
  <si>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</si>
  <si>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</si>
  <si>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</si>
  <si>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</si>
  <si>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</si>
  <si>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</si>
  <si>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</si>
  <si>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</si>
  <si>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</si>
  <si>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</si>
  <si>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</si>
  <si>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</si>
  <si>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</si>
  <si>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</si>
  <si>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</si>
  <si>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</si>
  <si>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</si>
  <si>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</si>
  <si>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</si>
  <si>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</si>
  <si>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</si>
  <si>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</si>
  <si>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</si>
  <si>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</si>
  <si>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</si>
  <si>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</si>
  <si>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</si>
  <si>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</si>
  <si>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</si>
  <si>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</si>
  <si>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</si>
  <si>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</si>
  <si>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</si>
  <si>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</si>
  <si>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</si>
  <si>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</si>
  <si>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</si>
  <si>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</si>
  <si>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</si>
  <si>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</si>
  <si>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</si>
  <si>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</si>
  <si>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</si>
  <si>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</si>
  <si>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</si>
  <si>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</si>
  <si>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</si>
  <si>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</si>
  <si>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</si>
  <si>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</si>
  <si>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</si>
  <si>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</si>
  <si>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</si>
  <si>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</si>
  <si>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</si>
  <si>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</si>
  <si>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</si>
  <si>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</si>
  <si>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</si>
  <si>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</si>
  <si>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</si>
  <si>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</si>
  <si>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</si>
  <si>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</si>
  <si>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</si>
  <si>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</si>
  <si>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</si>
  <si>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</si>
  <si>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</si>
  <si>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</si>
  <si>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</si>
  <si>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</si>
  <si>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</si>
  <si>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</si>
  <si>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</si>
  <si>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</si>
  <si>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</si>
  <si>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</si>
  <si>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</si>
  <si>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</si>
  <si>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</si>
  <si>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</si>
  <si>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</si>
  <si>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</si>
  <si>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</si>
  <si>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</si>
  <si>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</si>
  <si>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</si>
  <si>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</si>
  <si>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</si>
  <si>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</si>
  <si>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</si>
  <si>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</si>
  <si>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</si>
  <si>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</si>
  <si>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</si>
  <si>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</si>
  <si>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</si>
  <si>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</si>
  <si>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</si>
  <si>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</si>
  <si>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</si>
  <si>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</si>
  <si>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</si>
  <si>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</si>
  <si>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</si>
  <si>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</si>
  <si>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</si>
  <si>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</si>
  <si>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</si>
  <si>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</si>
  <si>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</si>
  <si>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</si>
  <si>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</si>
  <si>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</si>
  <si>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</si>
  <si>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</si>
  <si>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</si>
  <si>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</si>
  <si>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</si>
  <si>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</si>
  <si>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</si>
  <si>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</si>
  <si>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</si>
  <si>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</si>
  <si>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</si>
  <si>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</si>
  <si>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</si>
  <si>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</si>
  <si>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</si>
  <si>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</si>
  <si>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</si>
  <si>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</si>
  <si>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</si>
  <si>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</si>
  <si>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</si>
  <si>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</si>
  <si>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</si>
  <si>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</si>
  <si>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</si>
  <si>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</si>
  <si>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</si>
  <si>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</si>
  <si>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</si>
  <si>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</si>
  <si>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</si>
  <si>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</si>
  <si>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</si>
  <si>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</si>
  <si>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</si>
  <si>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</si>
  <si>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</si>
  <si>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</si>
  <si>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</si>
  <si>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</si>
  <si>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</si>
  <si>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</si>
  <si>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</si>
  <si>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</si>
  <si>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</si>
  <si>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</si>
  <si>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</si>
  <si>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</si>
  <si>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</si>
  <si>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</si>
  <si>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</si>
  <si>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</si>
  <si>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</si>
  <si>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</si>
  <si>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</si>
  <si>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</si>
  <si>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</si>
  <si>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</si>
  <si>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</si>
  <si>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</si>
  <si>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</si>
  <si>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</si>
  <si>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</si>
  <si>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</si>
  <si>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</si>
  <si>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</si>
  <si>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</si>
  <si>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</si>
  <si>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</si>
  <si>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</si>
  <si>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</si>
  <si>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</si>
  <si>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</si>
  <si>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</si>
  <si>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</si>
  <si>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</si>
  <si>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</si>
  <si>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</si>
  <si>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</si>
  <si>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</si>
  <si>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</si>
  <si>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</si>
  <si>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</si>
  <si>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</si>
  <si>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</si>
  <si>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</si>
  <si>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</si>
  <si>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</si>
  <si>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</si>
  <si>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</si>
  <si>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</si>
  <si>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</si>
  <si>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</si>
  <si>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</si>
  <si>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</si>
  <si>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</si>
  <si>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</si>
  <si>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</si>
  <si>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</si>
  <si>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</si>
  <si>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</si>
  <si>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</si>
  <si>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</si>
  <si>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</si>
  <si>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</si>
  <si>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</si>
  <si>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</si>
  <si>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</si>
  <si>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</si>
  <si>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</si>
  <si>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</si>
  <si>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</si>
  <si>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</si>
  <si>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</si>
  <si>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</si>
  <si>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</si>
  <si>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</si>
  <si>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</si>
  <si>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</si>
  <si>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</si>
  <si>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</si>
  <si>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</si>
  <si>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</si>
  <si>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</si>
  <si>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</si>
  <si>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</si>
  <si>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</si>
  <si>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</si>
  <si>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</si>
  <si>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</si>
  <si>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</si>
  <si>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</si>
  <si>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</si>
  <si>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</si>
  <si>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</si>
  <si>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</si>
  <si>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</si>
  <si>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</si>
  <si>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</si>
  <si>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</si>
  <si>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</si>
  <si>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</si>
  <si>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</si>
  <si>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</si>
  <si>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</si>
  <si>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</si>
  <si>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</si>
  <si>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</si>
  <si>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</si>
  <si>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</si>
  <si>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</si>
  <si>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</si>
  <si>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</si>
  <si>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</si>
  <si>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</si>
  <si>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</si>
  <si>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</si>
  <si>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</si>
  <si>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</si>
  <si>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</si>
  <si>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</si>
  <si>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</si>
  <si>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</si>
  <si>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</si>
  <si>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</si>
  <si>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</si>
  <si>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</si>
  <si>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</si>
  <si>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</si>
  <si>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</si>
  <si>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</si>
  <si>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</si>
  <si>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</si>
  <si>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</si>
  <si>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</si>
  <si>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</si>
  <si>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</si>
  <si>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</si>
  <si>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</si>
  <si>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</si>
  <si>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</si>
  <si>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</si>
  <si>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</si>
  <si>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</si>
  <si>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</si>
  <si>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</si>
  <si>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</si>
  <si>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</si>
  <si>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</si>
  <si>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</si>
  <si>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</si>
  <si>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</si>
  <si>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</si>
  <si>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</si>
  <si>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</si>
  <si>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</si>
  <si>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</si>
  <si>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</si>
  <si>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</si>
  <si>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</si>
  <si>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</si>
  <si>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</si>
  <si>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</si>
  <si>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</si>
  <si>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</si>
  <si>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</si>
  <si>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</si>
  <si>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</si>
  <si>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</si>
  <si>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</si>
  <si>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</si>
  <si>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</si>
  <si>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</si>
  <si>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</si>
  <si>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</si>
  <si>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</si>
  <si>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</si>
  <si>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</si>
  <si>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</si>
  <si>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</si>
  <si>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</si>
  <si>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</si>
  <si>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</si>
  <si>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</si>
  <si>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</si>
  <si>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</si>
  <si>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</si>
  <si>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</si>
  <si>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</si>
  <si>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</si>
  <si>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</si>
  <si>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</si>
  <si>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</si>
  <si>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</si>
  <si>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</si>
  <si>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</si>
  <si>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</si>
  <si>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</si>
  <si>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</si>
  <si>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</si>
  <si>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</si>
  <si>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</si>
  <si>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</si>
  <si>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</si>
  <si>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</si>
  <si>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</si>
  <si>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</si>
  <si>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</si>
  <si>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</si>
  <si>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</si>
  <si>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</si>
  <si>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</si>
  <si>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</si>
  <si>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</si>
  <si>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</si>
  <si>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</si>
  <si>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</si>
  <si>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</si>
  <si>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</si>
  <si>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</si>
  <si>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</si>
  <si>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</si>
  <si>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</si>
  <si>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</si>
  <si>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</si>
  <si>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</si>
  <si>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</si>
  <si>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</si>
  <si>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</si>
  <si>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</si>
  <si>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</si>
  <si>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</si>
  <si>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</si>
  <si>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</si>
  <si>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</si>
  <si>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</si>
  <si>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</si>
  <si>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</si>
  <si>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</si>
  <si>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</si>
  <si>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</si>
  <si>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</si>
  <si>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</si>
  <si>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</si>
  <si>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</si>
  <si>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</si>
  <si>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</si>
  <si>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</si>
  <si>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</si>
  <si>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</si>
  <si>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</si>
  <si>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</si>
  <si>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</si>
  <si>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</si>
  <si>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</si>
  <si>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</si>
  <si>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</si>
  <si>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</si>
  <si>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</si>
  <si>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</si>
  <si>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</si>
  <si>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</si>
  <si>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</si>
  <si>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</si>
  <si>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</si>
  <si>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</si>
  <si>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</si>
  <si>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</si>
  <si>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</si>
  <si>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</si>
  <si>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</si>
  <si>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</si>
  <si>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</si>
  <si>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</si>
  <si>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</si>
  <si>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</si>
  <si>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</si>
  <si>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</si>
  <si>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</si>
  <si>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</si>
  <si>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</si>
  <si>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</si>
  <si>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</si>
  <si>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</si>
  <si>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</si>
  <si>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</si>
  <si>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</si>
  <si>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</si>
  <si>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</si>
  <si>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</si>
  <si>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</si>
  <si>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</si>
  <si>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</si>
  <si>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</si>
  <si>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</si>
  <si>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</si>
  <si>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</si>
  <si>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</si>
  <si>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</si>
  <si>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</si>
  <si>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</si>
  <si>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</si>
  <si>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</si>
  <si>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</si>
  <si>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</si>
  <si>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</si>
  <si>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</si>
  <si>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</si>
  <si>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</si>
  <si>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</si>
  <si>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</si>
  <si>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</si>
  <si>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</si>
  <si>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</si>
  <si>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</si>
  <si>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</si>
  <si>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</si>
  <si>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</si>
  <si>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</si>
  <si>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</si>
  <si>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</si>
  <si>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</si>
  <si>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</si>
  <si>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</si>
  <si>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</si>
  <si>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</si>
  <si>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</si>
  <si>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</si>
  <si>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</si>
  <si>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</si>
  <si>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</si>
  <si>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</si>
  <si>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</si>
  <si>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</si>
  <si>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</si>
  <si>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</si>
  <si>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</si>
  <si>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</si>
  <si>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</si>
  <si>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</si>
  <si>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</si>
  <si>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</si>
  <si>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</si>
  <si>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</si>
  <si>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</si>
  <si>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</si>
  <si>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</si>
  <si>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</si>
  <si>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</si>
  <si>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</si>
  <si>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</si>
  <si>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</si>
  <si>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</si>
  <si>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</si>
  <si>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</si>
  <si>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</si>
  <si>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</si>
  <si>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</si>
  <si>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</si>
  <si>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</si>
  <si>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</si>
  <si>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</si>
  <si>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</si>
  <si>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</si>
  <si>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</si>
  <si>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</si>
  <si>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</si>
  <si>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</si>
  <si>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</si>
  <si>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</si>
  <si>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</si>
  <si>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</si>
  <si>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</si>
  <si>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</si>
  <si>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</si>
  <si>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</si>
  <si>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</si>
  <si>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</si>
  <si>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</si>
  <si>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</si>
  <si>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</si>
  <si>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</si>
  <si>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</si>
  <si>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</si>
  <si>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</si>
  <si>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</si>
  <si>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</si>
  <si>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</si>
  <si>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</si>
  <si>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</si>
  <si>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</si>
  <si>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</si>
  <si>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</si>
  <si>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</si>
  <si>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</si>
  <si>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</si>
  <si>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</si>
  <si>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</si>
  <si>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</si>
  <si>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</si>
  <si>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</si>
  <si>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</si>
  <si>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</si>
  <si>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</si>
  <si>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</si>
  <si>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</si>
  <si>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</si>
  <si>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</si>
  <si>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</si>
  <si>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</si>
  <si>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</si>
  <si>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</si>
  <si>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</si>
  <si>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</si>
  <si>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</si>
  <si>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</si>
  <si>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</si>
  <si>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</si>
  <si>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</si>
  <si>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</si>
  <si>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</si>
  <si>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</si>
  <si>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</si>
  <si>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</si>
  <si>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</si>
  <si>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</si>
  <si>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</si>
  <si>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</si>
  <si>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</si>
  <si>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</si>
  <si>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</si>
  <si>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</si>
  <si>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</si>
  <si>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</si>
  <si>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</si>
  <si>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</si>
  <si>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</si>
  <si>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</si>
  <si>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</si>
  <si>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</si>
  <si>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</si>
  <si>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</si>
  <si>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</si>
  <si>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</si>
  <si>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</si>
  <si>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</si>
  <si>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</si>
  <si>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</si>
  <si>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</si>
  <si>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</si>
  <si>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</si>
  <si>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</si>
  <si>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</si>
  <si>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</si>
  <si>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</si>
  <si>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</si>
  <si>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</si>
  <si>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</si>
  <si>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</si>
  <si>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</si>
  <si>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</si>
  <si>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</si>
  <si>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</si>
  <si>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</si>
  <si>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</si>
  <si>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</si>
  <si>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</si>
  <si>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</si>
  <si>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</si>
  <si>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</si>
  <si>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</si>
  <si>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</si>
  <si>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</si>
  <si>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</si>
  <si>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</si>
  <si>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</si>
  <si>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</si>
  <si>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</si>
  <si>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</si>
  <si>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</si>
  <si>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</si>
  <si>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</si>
  <si>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</si>
  <si>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</si>
  <si>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</si>
  <si>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</si>
  <si>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</si>
  <si>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</si>
  <si>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</si>
  <si>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</si>
  <si>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</si>
  <si>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</si>
  <si>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</si>
  <si>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</si>
  <si>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</si>
  <si>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</si>
  <si>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</si>
  <si>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</si>
  <si>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</si>
  <si>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</si>
  <si>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</si>
  <si>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</si>
  <si>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</si>
  <si>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</si>
  <si>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</si>
  <si>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</si>
  <si>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</si>
  <si>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</si>
  <si>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</si>
  <si>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</si>
  <si>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</si>
  <si>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</si>
  <si>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</si>
  <si>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</si>
  <si>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</si>
  <si>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</si>
  <si>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</si>
  <si>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</si>
  <si>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</si>
  <si>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</si>
  <si>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</si>
  <si>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</si>
  <si>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</si>
  <si>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</si>
  <si>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</si>
  <si>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</si>
  <si>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</si>
  <si>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</si>
  <si>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</si>
  <si>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</si>
  <si>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</si>
  <si>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</si>
  <si>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</si>
  <si>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</si>
  <si>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</si>
  <si>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</si>
  <si>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</si>
  <si>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</si>
  <si>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</si>
  <si>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</si>
  <si>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</si>
  <si>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</si>
  <si>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</si>
  <si>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</si>
  <si>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</si>
  <si>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</si>
  <si>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</si>
  <si>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</si>
  <si>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</si>
  <si>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</si>
  <si>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</si>
  <si>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</si>
  <si>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</si>
  <si>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</si>
  <si>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</si>
  <si>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</si>
  <si>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</si>
  <si>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</si>
  <si>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</si>
  <si>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</si>
  <si>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</si>
  <si>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</si>
  <si>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</si>
  <si>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</si>
  <si>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</si>
  <si>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</si>
  <si>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</si>
  <si>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</si>
  <si>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</si>
  <si>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</si>
  <si>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</si>
  <si>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</si>
  <si>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</si>
  <si>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</si>
  <si>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</si>
  <si>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</si>
  <si>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</si>
  <si>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</si>
  <si>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</si>
  <si>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</si>
  <si>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</si>
  <si>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</si>
  <si>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</si>
  <si>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</si>
  <si>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</si>
  <si>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</si>
  <si>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</si>
  <si>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</si>
  <si>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</si>
  <si>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</si>
  <si>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</si>
  <si>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</si>
  <si>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</si>
  <si>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</si>
  <si>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</si>
  <si>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</si>
  <si>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</si>
  <si>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</si>
  <si>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</si>
  <si>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</si>
  <si>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</si>
  <si>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</si>
  <si>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</si>
  <si>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</si>
  <si>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</si>
  <si>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</si>
  <si>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</si>
  <si>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</si>
  <si>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</si>
  <si>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</si>
  <si>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</si>
  <si>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</si>
  <si>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</si>
  <si>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</si>
  <si>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</si>
  <si>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</si>
  <si>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</si>
  <si>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</si>
  <si>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</si>
  <si>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</si>
  <si>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</si>
  <si>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</si>
  <si>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</si>
  <si>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</si>
  <si>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</si>
  <si>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</si>
  <si>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</si>
  <si>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</si>
  <si>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</si>
  <si>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</si>
  <si>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</si>
  <si>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</si>
  <si>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</si>
  <si>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</si>
  <si>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</si>
  <si>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</si>
  <si>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</si>
  <si>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</si>
  <si>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</si>
  <si>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</si>
  <si>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</si>
  <si>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</si>
  <si>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</si>
  <si>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</si>
  <si>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</si>
  <si>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</si>
  <si>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</si>
  <si>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</si>
  <si>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</si>
  <si>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</si>
  <si>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</si>
  <si>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</si>
  <si>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</si>
  <si>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</si>
  <si>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</si>
  <si>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</si>
  <si>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</si>
  <si>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</si>
  <si>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</si>
  <si>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</si>
  <si>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</si>
  <si>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</si>
  <si>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</si>
  <si>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</si>
  <si>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</si>
  <si>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</si>
  <si>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</si>
  <si>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</si>
  <si>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</si>
  <si>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</si>
  <si>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</si>
  <si>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</si>
  <si>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</si>
  <si>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</si>
  <si>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</si>
  <si>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</si>
  <si>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</si>
  <si>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</si>
  <si>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</si>
  <si>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</si>
  <si>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</si>
  <si>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</si>
  <si>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</si>
  <si>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</si>
  <si>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</si>
  <si>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</si>
  <si>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</si>
  <si>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</si>
  <si>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</si>
  <si>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</si>
  <si>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</si>
  <si>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</si>
  <si>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</si>
  <si>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</si>
  <si>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</si>
  <si>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</si>
  <si>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</si>
  <si>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</si>
  <si>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</si>
  <si>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</si>
  <si>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</si>
  <si>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</si>
  <si>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</si>
  <si>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</si>
  <si>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</si>
  <si>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</si>
  <si>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</si>
  <si>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</si>
  <si>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</si>
  <si>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</si>
  <si>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</si>
  <si>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</si>
  <si>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</si>
  <si>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</si>
  <si>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</si>
  <si>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</si>
  <si>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</si>
  <si>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</si>
  <si>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</si>
  <si>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</si>
  <si>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</si>
  <si>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</si>
  <si>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</si>
  <si>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</si>
  <si>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</si>
  <si>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</si>
  <si>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</si>
  <si>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</si>
  <si>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</si>
  <si>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</si>
  <si>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</si>
  <si>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</si>
  <si>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</si>
  <si>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</si>
  <si>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</si>
  <si>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</si>
  <si>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</si>
  <si>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</si>
  <si>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</si>
  <si>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</si>
  <si>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</si>
  <si>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</si>
  <si>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</si>
  <si>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</si>
  <si>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</si>
  <si>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</si>
  <si>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</si>
  <si>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</si>
  <si>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</si>
  <si>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</si>
  <si>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</si>
  <si>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</si>
  <si>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</si>
  <si>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</si>
  <si>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</si>
  <si>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</si>
  <si>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</si>
  <si>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</si>
  <si>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</si>
  <si>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</si>
  <si>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</si>
  <si>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</si>
  <si>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</si>
  <si>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</si>
  <si>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</si>
  <si>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</si>
  <si>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</si>
  <si>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</si>
  <si>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</si>
  <si>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</si>
  <si>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</si>
  <si>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</si>
  <si>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</si>
  <si>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</si>
  <si>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</si>
  <si>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</si>
  <si>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</si>
  <si>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</si>
  <si>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</si>
  <si>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</si>
  <si>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</si>
  <si>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</si>
  <si>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</si>
  <si>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</si>
  <si>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</si>
  <si>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</si>
  <si>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</si>
  <si>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</si>
  <si>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</si>
  <si>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</si>
  <si>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</si>
  <si>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</si>
  <si>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</si>
  <si>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</si>
  <si>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</si>
  <si>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</si>
  <si>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</si>
  <si>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</si>
  <si>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</si>
  <si>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</si>
  <si>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</si>
  <si>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</si>
  <si>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</si>
  <si>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</si>
  <si>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</si>
  <si>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</si>
  <si>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</si>
  <si>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</si>
  <si>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</si>
  <si>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</si>
  <si>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</si>
  <si>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</si>
  <si>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</si>
  <si>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</si>
  <si>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</si>
  <si>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</si>
  <si>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</si>
  <si>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</si>
  <si>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</si>
  <si>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</si>
  <si>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</si>
  <si>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</si>
  <si>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</si>
  <si>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</si>
  <si>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</si>
  <si>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</si>
  <si>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</si>
  <si>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</si>
  <si>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</si>
  <si>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</si>
  <si>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</si>
  <si>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</si>
  <si>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</si>
  <si>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</si>
  <si>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</si>
  <si>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</si>
  <si>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</si>
  <si>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</si>
  <si>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</si>
  <si>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</si>
  <si>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</si>
  <si>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</si>
  <si>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</si>
  <si>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</si>
  <si>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</si>
  <si>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</si>
  <si>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</si>
  <si>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</si>
  <si>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</si>
  <si>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</si>
  <si>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</si>
  <si>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</si>
  <si>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</si>
  <si>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</si>
  <si>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</si>
  <si>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</si>
  <si>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</si>
  <si>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</si>
  <si>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</si>
  <si>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</si>
  <si>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</si>
  <si>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</si>
  <si>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</si>
  <si>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</si>
  <si>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</si>
  <si>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</si>
  <si>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</si>
  <si>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</si>
  <si>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</si>
  <si>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</si>
  <si>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</si>
  <si>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</si>
  <si>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</si>
  <si>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</si>
  <si>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</si>
  <si>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</si>
  <si>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</si>
  <si>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</si>
  <si>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</si>
  <si>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</si>
  <si>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</si>
  <si>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</si>
  <si>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</si>
  <si>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</si>
  <si>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</si>
  <si>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</si>
  <si>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</si>
  <si>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</si>
  <si>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</si>
  <si>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</si>
  <si>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</si>
  <si>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</si>
  <si>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</si>
  <si>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</si>
  <si>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</si>
  <si>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</si>
  <si>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</si>
  <si>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</si>
  <si>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</si>
  <si>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</si>
  <si>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</si>
  <si>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</si>
  <si>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</si>
  <si>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</si>
  <si>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</si>
  <si>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</si>
  <si>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</si>
  <si>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</si>
  <si>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</si>
  <si>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</si>
  <si>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</si>
  <si>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</si>
  <si>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</si>
  <si>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</si>
  <si>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</si>
  <si>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</si>
  <si>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</si>
  <si>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</si>
  <si>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</si>
  <si>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</si>
  <si>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</si>
  <si>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</si>
  <si>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</si>
  <si>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</si>
  <si>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</si>
  <si>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</si>
  <si>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</si>
  <si>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</si>
  <si>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</si>
  <si>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</si>
  <si>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</si>
  <si>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</si>
  <si>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</si>
  <si>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</si>
  <si>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</si>
  <si>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</si>
  <si>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</si>
  <si>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</si>
  <si>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</si>
  <si>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</si>
  <si>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</si>
  <si>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</si>
  <si>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</si>
  <si>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</si>
  <si>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</si>
  <si>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</si>
  <si>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</si>
  <si>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</si>
  <si>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</si>
  <si>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</si>
  <si>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</si>
  <si>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</si>
  <si>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</si>
  <si>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</si>
  <si>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</si>
  <si>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</si>
  <si>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</si>
  <si>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</si>
  <si>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</si>
  <si>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</si>
  <si>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</si>
  <si>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</si>
  <si>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</si>
  <si>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</si>
  <si>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</si>
  <si>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</si>
  <si>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</si>
  <si>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</si>
  <si>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</si>
  <si>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</si>
  <si>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</si>
  <si>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</si>
  <si>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</si>
  <si>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</si>
  <si>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</si>
  <si>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</si>
  <si>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</si>
  <si>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</si>
  <si>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</si>
  <si>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</si>
  <si>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</si>
  <si>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</si>
  <si>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</si>
  <si>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</si>
  <si>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</si>
  <si>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</si>
  <si>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</si>
  <si>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</si>
  <si>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</si>
  <si>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</si>
  <si>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</si>
  <si>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</si>
  <si>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</si>
  <si>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</si>
  <si>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</si>
  <si>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</si>
  <si>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</si>
  <si>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</si>
  <si>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</si>
  <si>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</si>
  <si>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</si>
  <si>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</si>
  <si>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</si>
  <si>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</si>
  <si>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</si>
  <si>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</si>
  <si>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</si>
  <si>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</si>
  <si>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</si>
  <si>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</si>
  <si>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</si>
  <si>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</si>
  <si>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</si>
  <si>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</si>
  <si>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</si>
  <si>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</si>
  <si>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</si>
  <si>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</si>
  <si>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</si>
  <si>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</si>
  <si>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</si>
  <si>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</si>
  <si>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</si>
  <si>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</si>
  <si>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</si>
  <si>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</si>
  <si>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</si>
  <si>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</si>
  <si>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</si>
  <si>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</si>
  <si>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</si>
  <si>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</si>
  <si>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</si>
  <si>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</si>
  <si>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</si>
  <si>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</si>
  <si>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</si>
  <si>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</si>
  <si>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</si>
  <si>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</si>
  <si>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</si>
  <si>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</si>
  <si>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</si>
  <si>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</si>
  <si>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</si>
  <si>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</si>
  <si>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</si>
  <si>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</si>
  <si>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</si>
  <si>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</si>
  <si>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</si>
  <si>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</si>
  <si>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</si>
  <si>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</si>
  <si>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</si>
  <si>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</si>
  <si>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</si>
  <si>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</si>
  <si>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</si>
  <si>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</si>
  <si>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</si>
  <si>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</si>
  <si>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</si>
  <si>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</si>
  <si>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</si>
  <si>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</si>
  <si>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</si>
  <si>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</si>
  <si>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</si>
  <si>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</si>
  <si>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</si>
  <si>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</si>
  <si>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</si>
  <si>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</si>
  <si>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</si>
  <si>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</si>
  <si>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</si>
  <si>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</si>
  <si>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</si>
  <si>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</si>
  <si>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</si>
  <si>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</si>
  <si>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</si>
  <si>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</si>
  <si>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</si>
  <si>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</si>
  <si>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</si>
  <si>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</si>
  <si>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</si>
  <si>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</si>
  <si>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</si>
  <si>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</si>
  <si>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</si>
  <si>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</si>
  <si>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</si>
  <si>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</si>
  <si>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</si>
  <si>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</si>
  <si>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</si>
  <si>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</si>
  <si>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</si>
  <si>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</si>
  <si>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</si>
  <si>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</si>
  <si>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</si>
  <si>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</si>
  <si>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</si>
  <si>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</si>
  <si>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</si>
  <si>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</si>
  <si>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</si>
  <si>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</si>
  <si>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</si>
  <si>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</si>
  <si>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</si>
  <si>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</si>
  <si>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</si>
  <si>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</si>
  <si>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</si>
  <si>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</si>
  <si>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</si>
  <si>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</si>
  <si>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</si>
  <si>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</si>
  <si>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</si>
  <si>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</si>
  <si>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</si>
  <si>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</si>
  <si>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</si>
  <si>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</si>
  <si>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</si>
  <si>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</si>
  <si>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</si>
  <si>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</si>
  <si>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</si>
  <si>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</si>
  <si>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</si>
  <si>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</si>
  <si>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</si>
  <si>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</si>
  <si>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</si>
  <si>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</si>
  <si>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</si>
  <si>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</si>
  <si>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</si>
  <si>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</si>
  <si>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</si>
  <si>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</si>
  <si>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</si>
  <si>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</si>
  <si>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</si>
  <si>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</si>
  <si>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</si>
  <si>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</si>
  <si>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</si>
  <si>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</si>
  <si>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</si>
  <si>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</si>
  <si>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</si>
  <si>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</si>
  <si>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</si>
  <si>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</si>
  <si>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</si>
  <si>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</si>
  <si>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</si>
  <si>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</si>
  <si>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</si>
  <si>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</si>
  <si>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</si>
  <si>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</si>
  <si>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</si>
  <si>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</si>
  <si>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</si>
  <si>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</si>
  <si>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</si>
  <si>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</si>
  <si>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</si>
  <si>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</si>
  <si>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</si>
  <si>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</si>
  <si>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</si>
  <si>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</si>
  <si>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</si>
  <si>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</si>
  <si>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</si>
  <si>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</si>
  <si>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</si>
  <si>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</si>
  <si>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</si>
  <si>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</si>
  <si>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</si>
  <si>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</si>
  <si>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</si>
  <si>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</si>
  <si>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</si>
  <si>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</si>
  <si>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</si>
  <si>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</si>
  <si>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</si>
  <si>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</si>
  <si>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</si>
  <si>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</si>
  <si>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</si>
  <si>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</si>
  <si>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</si>
  <si>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</si>
  <si>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</si>
  <si>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</si>
  <si>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</si>
  <si>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</si>
  <si>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</si>
  <si>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</si>
  <si>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</si>
  <si>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</si>
  <si>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</si>
  <si>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</si>
  <si>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</si>
  <si>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</si>
  <si>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</si>
  <si>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</si>
  <si>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</si>
  <si>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</si>
  <si>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</si>
  <si>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</si>
  <si>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</si>
  <si>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</si>
  <si>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</si>
  <si>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</si>
  <si>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</si>
  <si>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</si>
  <si>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</si>
  <si>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</si>
  <si>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</si>
  <si>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</si>
  <si>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</si>
  <si>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</si>
  <si>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</si>
  <si>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</si>
  <si>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</si>
  <si>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</si>
  <si>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</si>
  <si>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</si>
  <si>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</si>
  <si>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</si>
  <si>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</si>
  <si>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</si>
  <si>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</si>
  <si>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</si>
  <si>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</si>
  <si>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</si>
  <si>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</si>
  <si>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</si>
  <si>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</si>
  <si>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</si>
  <si>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</si>
  <si>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</si>
  <si>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</si>
  <si>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</si>
  <si>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</si>
  <si>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</si>
  <si>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</si>
  <si>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</si>
  <si>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</si>
  <si>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</si>
  <si>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</si>
  <si>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</si>
  <si>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</si>
  <si>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</si>
  <si>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</si>
  <si>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</si>
  <si>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</si>
  <si>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</si>
  <si>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</si>
  <si>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</si>
  <si>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</si>
  <si>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</si>
  <si>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</si>
  <si>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</si>
  <si>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</si>
  <si>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</si>
  <si>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</si>
  <si>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</si>
  <si>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</si>
  <si>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</si>
  <si>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</si>
  <si>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</si>
  <si>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</si>
  <si>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</si>
  <si>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</si>
  <si>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</si>
  <si>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</si>
  <si>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</si>
  <si>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</si>
  <si>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</si>
  <si>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</si>
  <si>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</si>
  <si>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</si>
  <si>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</si>
  <si>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</si>
  <si>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</si>
  <si>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</si>
  <si>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</si>
  <si>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</si>
  <si>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</si>
  <si>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</si>
  <si>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</si>
  <si>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</si>
  <si>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</si>
  <si>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</si>
  <si>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</si>
  <si>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</si>
  <si>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</si>
  <si>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</si>
  <si>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</si>
  <si>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</si>
  <si>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</si>
  <si>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</si>
  <si>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</si>
  <si>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</si>
  <si>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</si>
  <si>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</si>
  <si>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</si>
  <si>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</si>
  <si>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</si>
  <si>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</si>
  <si>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</si>
  <si>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</si>
  <si>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</si>
  <si>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</si>
  <si>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</si>
  <si>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</si>
  <si>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</si>
  <si>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</si>
  <si>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</si>
  <si>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</si>
  <si>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</si>
  <si>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</si>
  <si>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</si>
  <si>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</si>
  <si>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</si>
  <si>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</si>
  <si>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</si>
  <si>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</si>
  <si>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</si>
  <si>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</si>
  <si>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</si>
  <si>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</si>
  <si>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</si>
  <si>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</si>
  <si>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</si>
  <si>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</si>
  <si>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</si>
  <si>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</si>
  <si>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</si>
  <si>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</si>
  <si>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</si>
  <si>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</si>
  <si>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</si>
  <si>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</si>
  <si>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</si>
  <si>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</si>
  <si>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</si>
  <si>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</si>
  <si>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</si>
  <si>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</si>
  <si>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</si>
  <si>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</si>
  <si>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</si>
  <si>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</si>
  <si>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</si>
  <si>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</si>
  <si>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</si>
  <si>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</si>
  <si>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</si>
  <si>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</si>
  <si>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</si>
  <si>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</si>
  <si>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</si>
  <si>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</si>
  <si>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</si>
  <si>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</si>
  <si>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</si>
  <si>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</si>
  <si>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</si>
  <si>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</si>
  <si>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</si>
  <si>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</si>
  <si>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</si>
  <si>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</si>
  <si>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</si>
  <si>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</si>
  <si>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</si>
  <si>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</si>
  <si>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</si>
  <si>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</si>
  <si>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</si>
  <si>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</si>
  <si>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</si>
  <si>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</si>
  <si>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</si>
  <si>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</si>
  <si>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</si>
  <si>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</si>
  <si>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</si>
  <si>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</si>
  <si>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</si>
  <si>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</si>
  <si>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</si>
  <si>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</si>
  <si>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</si>
  <si>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</si>
  <si>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</si>
  <si>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</si>
  <si>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</si>
  <si>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</si>
  <si>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</si>
  <si>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</si>
  <si>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</si>
  <si>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</si>
  <si>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</si>
  <si>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</si>
  <si>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</si>
  <si>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</si>
  <si>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</si>
  <si>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</si>
  <si>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</si>
  <si>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</si>
  <si>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</si>
  <si>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</si>
  <si>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</si>
  <si>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</si>
  <si>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</si>
  <si>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</si>
  <si>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</si>
  <si>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</si>
  <si>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</si>
  <si>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</si>
  <si>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</si>
  <si>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</si>
  <si>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</si>
  <si>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</si>
  <si>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</si>
  <si>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</si>
  <si>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</si>
  <si>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</si>
  <si>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</si>
  <si>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</si>
  <si>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</si>
  <si>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</si>
  <si>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</si>
  <si>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</si>
  <si>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</si>
  <si>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</si>
  <si>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</si>
  <si>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</si>
  <si>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</si>
  <si>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</si>
  <si>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</si>
  <si>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</si>
  <si>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</si>
  <si>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</si>
  <si>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</si>
  <si>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</si>
  <si>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</si>
  <si>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</si>
  <si>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</si>
  <si>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</si>
  <si>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</si>
  <si>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</si>
  <si>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</si>
  <si>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</si>
  <si>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</si>
  <si>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</si>
  <si>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</si>
  <si>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</si>
  <si>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</si>
  <si>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</si>
  <si>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</si>
  <si>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</si>
  <si>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</si>
  <si>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</si>
  <si>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</si>
  <si>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</si>
  <si>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</si>
  <si>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</si>
  <si>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</si>
  <si>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</si>
  <si>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</si>
  <si>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</si>
  <si>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</si>
  <si>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</si>
  <si>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</si>
  <si>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</si>
  <si>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</si>
  <si>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</si>
  <si>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</si>
  <si>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</si>
  <si>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</si>
  <si>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</si>
  <si>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</si>
  <si>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</si>
  <si>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</si>
  <si>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</si>
  <si>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</si>
  <si>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</si>
  <si>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</si>
  <si>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</si>
  <si>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</si>
  <si>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</si>
  <si>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</si>
  <si>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</si>
  <si>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</si>
  <si>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</si>
  <si>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</si>
  <si>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</si>
  <si>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</si>
  <si>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</si>
  <si>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</si>
  <si>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</si>
  <si>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</si>
  <si>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</si>
  <si>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</si>
  <si>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</si>
  <si>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</si>
  <si>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</si>
  <si>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</si>
  <si>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</si>
  <si>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</si>
  <si>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</si>
  <si>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</si>
  <si>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</si>
  <si>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</si>
  <si>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</si>
  <si>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</si>
  <si>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</si>
  <si>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</si>
  <si>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</si>
  <si>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</si>
  <si>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</si>
  <si>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</si>
  <si>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</si>
  <si>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</si>
  <si>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</si>
  <si>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</si>
  <si>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</si>
  <si>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</si>
  <si>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</si>
  <si>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</si>
  <si>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</si>
  <si>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</si>
  <si>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</si>
  <si>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</si>
  <si>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</si>
  <si>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</si>
  <si>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</si>
  <si>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</si>
  <si>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</si>
  <si>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</si>
  <si>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</si>
  <si>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</si>
  <si>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</si>
  <si>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</si>
  <si>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</si>
  <si>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</si>
  <si>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</si>
  <si>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</si>
  <si>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</si>
  <si>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</si>
  <si>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</si>
  <si>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</si>
  <si>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</si>
  <si>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</si>
  <si>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</si>
  <si>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</si>
  <si>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</si>
  <si>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</si>
  <si>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</si>
  <si>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</si>
  <si>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</si>
  <si>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</si>
  <si>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</si>
  <si>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</si>
  <si>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</si>
  <si>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</si>
  <si>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</si>
  <si>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</si>
  <si>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</si>
  <si>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</si>
  <si>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</si>
  <si>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</si>
  <si>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</si>
  <si>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</si>
  <si>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</si>
  <si>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</si>
  <si>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</si>
  <si>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</si>
  <si>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</si>
  <si>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</si>
  <si>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</si>
  <si>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</si>
  <si>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</si>
  <si>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</si>
  <si>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</si>
  <si>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</si>
  <si>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</si>
  <si>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</si>
  <si>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</si>
  <si>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</si>
  <si>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</si>
  <si>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</si>
  <si>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</si>
  <si>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</si>
  <si>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</si>
  <si>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</si>
  <si>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</si>
  <si>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</si>
  <si>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</si>
  <si>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</si>
  <si>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</si>
  <si>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</si>
  <si>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</si>
  <si>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</si>
  <si>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</si>
  <si>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</si>
  <si>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</si>
  <si>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</si>
  <si>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</si>
  <si>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</si>
  <si>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</si>
  <si>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</si>
  <si>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</si>
  <si>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</si>
  <si>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</si>
  <si>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</si>
  <si>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</si>
  <si>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</si>
  <si>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</si>
  <si>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</si>
  <si>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</si>
  <si>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</si>
  <si>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</si>
  <si>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</si>
  <si>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</si>
  <si>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</si>
  <si>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</si>
  <si>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</si>
  <si>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</si>
  <si>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</si>
  <si>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</si>
  <si>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</si>
  <si>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</si>
  <si>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</si>
  <si>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</si>
  <si>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</si>
  <si>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</si>
  <si>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</si>
  <si>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</si>
  <si>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</si>
  <si>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</si>
  <si>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</si>
  <si>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</si>
  <si>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</si>
  <si>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</si>
  <si>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</si>
  <si>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</si>
  <si>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</si>
  <si>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</si>
  <si>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</si>
  <si>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</si>
  <si>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</si>
  <si>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</si>
  <si>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</si>
  <si>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</si>
  <si>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</si>
  <si>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</si>
  <si>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</si>
  <si>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</si>
  <si>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</si>
  <si>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</si>
  <si>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</si>
  <si>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</si>
  <si>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</si>
  <si>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</si>
  <si>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</si>
  <si>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</si>
  <si>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</si>
  <si>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</si>
  <si>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</si>
  <si>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</si>
  <si>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</si>
  <si>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</si>
  <si>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</si>
  <si>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</si>
  <si>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</si>
  <si>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</si>
  <si>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</si>
  <si>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</si>
  <si>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</si>
  <si>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</si>
  <si>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</si>
  <si>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</si>
  <si>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</si>
  <si>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</si>
  <si>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</si>
  <si>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</si>
  <si>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</si>
  <si>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</si>
  <si>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</si>
  <si>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</si>
  <si>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</si>
  <si>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</si>
  <si>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</si>
  <si>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</si>
  <si>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</si>
  <si>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</si>
  <si>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</si>
  <si>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</si>
  <si>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</si>
  <si>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</si>
  <si>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</si>
  <si>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</si>
  <si>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</si>
  <si>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</si>
  <si>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</si>
  <si>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</si>
  <si>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</si>
  <si>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</si>
  <si>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</si>
  <si>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</si>
  <si>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</si>
  <si>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</si>
  <si>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</si>
  <si>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</si>
  <si>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</si>
  <si>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</si>
  <si>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</si>
  <si>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</si>
  <si>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</si>
  <si>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</si>
  <si>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</si>
  <si>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</si>
  <si>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</si>
  <si>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</si>
  <si>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</si>
  <si>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</si>
  <si>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</si>
  <si>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</si>
  <si>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</si>
  <si>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</si>
  <si>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</si>
  <si>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</si>
  <si>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</si>
  <si>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</si>
  <si>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</si>
  <si>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</si>
  <si>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</si>
  <si>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</si>
  <si>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</si>
  <si>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</si>
  <si>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</si>
  <si>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</si>
  <si>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</si>
  <si>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</si>
  <si>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</si>
  <si>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</si>
  <si>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</si>
  <si>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</si>
  <si>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</si>
  <si>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</si>
  <si>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</si>
  <si>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</si>
  <si>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</si>
  <si>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</si>
  <si>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</si>
  <si>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</si>
  <si>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</si>
  <si>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</si>
  <si>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</si>
  <si>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</si>
  <si>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</si>
  <si>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</si>
  <si>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</si>
  <si>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</si>
  <si>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</si>
  <si>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</si>
  <si>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</si>
  <si>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</si>
  <si>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</si>
  <si>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</si>
  <si>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</si>
  <si>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</si>
  <si>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</si>
  <si>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</si>
  <si>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</si>
  <si>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</si>
  <si>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</si>
  <si>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</si>
  <si>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</si>
  <si>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</si>
  <si>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</si>
  <si>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</si>
  <si>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</si>
  <si>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</si>
  <si>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</si>
  <si>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</si>
  <si>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</si>
  <si>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</si>
  <si>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</si>
  <si>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</si>
  <si>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</si>
  <si>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</si>
  <si>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</si>
  <si>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</si>
  <si>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</si>
  <si>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</si>
  <si>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</si>
  <si>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</si>
  <si>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</si>
  <si>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</si>
  <si>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</si>
  <si>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</si>
  <si>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</si>
  <si>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</si>
  <si>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</si>
  <si>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</si>
  <si>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</si>
  <si>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</si>
  <si>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</si>
  <si>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</si>
  <si>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</si>
  <si>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</si>
  <si>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</si>
  <si>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</si>
  <si>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</si>
  <si>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</si>
  <si>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</si>
  <si>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</si>
  <si>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</si>
  <si>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</si>
  <si>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</si>
  <si>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</si>
  <si>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</si>
  <si>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</si>
  <si>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</si>
  <si>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</si>
  <si>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</si>
  <si>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</si>
  <si>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</si>
  <si>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</si>
  <si>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</si>
  <si>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</si>
  <si>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</si>
  <si>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</si>
  <si>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</si>
  <si>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</si>
  <si>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</si>
  <si>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</si>
  <si>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</si>
  <si>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</si>
  <si>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</si>
  <si>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</si>
  <si>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</si>
  <si>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</si>
  <si>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</si>
  <si>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</si>
  <si>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</si>
  <si>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</si>
  <si>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</si>
  <si>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</si>
  <si>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</si>
  <si>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</si>
  <si>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</si>
  <si>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</si>
  <si>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</si>
  <si>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</si>
  <si>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</si>
  <si>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</si>
  <si>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</si>
  <si>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</si>
  <si>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</si>
  <si>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</si>
  <si>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</si>
  <si>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</si>
  <si>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</si>
  <si>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</si>
  <si>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</si>
  <si>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</si>
  <si>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</si>
  <si>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</si>
  <si>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</si>
  <si>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</si>
  <si>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</si>
  <si>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</si>
  <si>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</si>
  <si>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</si>
  <si>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</si>
  <si>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</si>
  <si>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</si>
  <si>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</si>
  <si>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</si>
  <si>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</si>
  <si>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</si>
  <si>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</si>
  <si>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</si>
  <si>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</si>
  <si>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</si>
  <si>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</si>
  <si>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</si>
  <si>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</si>
  <si>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</si>
  <si>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</si>
  <si>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</si>
  <si>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</si>
  <si>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</si>
  <si>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</si>
  <si>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</si>
  <si>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</si>
  <si>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</si>
  <si>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</si>
  <si>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</si>
  <si>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</si>
  <si>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</si>
  <si>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</si>
  <si>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</si>
  <si>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</si>
  <si>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</si>
  <si>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</si>
  <si>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</si>
  <si>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</si>
  <si>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</si>
  <si>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</si>
  <si>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</si>
  <si>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</si>
  <si>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</si>
  <si>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</si>
  <si>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</si>
  <si>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</si>
  <si>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</si>
  <si>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</si>
  <si>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</si>
  <si>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</si>
  <si>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</si>
  <si>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</si>
  <si>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</si>
  <si>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</si>
  <si>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</si>
  <si>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</si>
  <si>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</si>
  <si>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</si>
  <si>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</si>
  <si>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</si>
  <si>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</si>
  <si>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</si>
  <si>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</si>
  <si>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</si>
  <si>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</si>
  <si>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</si>
  <si>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</si>
  <si>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</si>
  <si>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</si>
  <si>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</si>
  <si>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</si>
  <si>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</si>
  <si>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</si>
  <si>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</si>
  <si>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</si>
  <si>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</si>
  <si>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</si>
  <si>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</si>
  <si>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</si>
  <si>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</si>
  <si>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</si>
  <si>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</si>
  <si>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</si>
  <si>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</si>
  <si>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</si>
  <si>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</si>
  <si>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</si>
  <si>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</si>
  <si>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</si>
  <si>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</si>
  <si>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</si>
  <si>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</si>
  <si>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</si>
  <si>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</si>
  <si>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</si>
  <si>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</si>
  <si>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</si>
  <si>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</si>
  <si>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</si>
  <si>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</si>
  <si>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</si>
  <si>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</si>
  <si>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</si>
  <si>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</si>
  <si>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</si>
  <si>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</si>
  <si>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</si>
  <si>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</si>
  <si>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</si>
  <si>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</si>
  <si>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</si>
  <si>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</si>
  <si>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</si>
  <si>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</si>
  <si>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</si>
  <si>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</si>
  <si>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</si>
  <si>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</si>
  <si>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</si>
  <si>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</si>
  <si>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</si>
  <si>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</si>
  <si>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</si>
  <si>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</si>
  <si>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</si>
  <si>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</si>
  <si>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</si>
  <si>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</si>
  <si>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</si>
  <si>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</si>
  <si>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</si>
  <si>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</si>
  <si>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</si>
  <si>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</si>
  <si>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</si>
  <si>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</si>
  <si>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</si>
  <si>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</si>
  <si>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</si>
  <si>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</si>
  <si>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</si>
  <si>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</si>
  <si>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</si>
  <si>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</si>
  <si>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</si>
  <si>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</si>
  <si>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</si>
  <si>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</si>
  <si>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</si>
  <si>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</si>
  <si>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</si>
  <si>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</si>
  <si>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</si>
  <si>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</si>
  <si>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</si>
  <si>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</si>
  <si>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</si>
  <si>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</si>
  <si>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</si>
  <si>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</si>
  <si>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</si>
  <si>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</si>
  <si>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</si>
  <si>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</si>
  <si>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</si>
  <si>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</si>
  <si>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</si>
  <si>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</si>
  <si>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</si>
  <si>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</si>
  <si>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</si>
  <si>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</si>
  <si>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</si>
  <si>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</si>
  <si>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</si>
  <si>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</si>
  <si>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</si>
  <si>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</si>
  <si>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</si>
  <si>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</si>
  <si>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</si>
  <si>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</si>
  <si>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</si>
  <si>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</si>
  <si>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</si>
  <si>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</si>
  <si>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</si>
  <si>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</si>
  <si>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</si>
  <si>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</si>
  <si>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</si>
  <si>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</si>
  <si>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</si>
  <si>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</si>
  <si>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</si>
  <si>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</si>
  <si>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</si>
  <si>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</si>
  <si>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</si>
  <si>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</si>
  <si>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</si>
  <si>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</si>
  <si>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</si>
  <si>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</si>
  <si>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</si>
  <si>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</si>
  <si>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</si>
  <si>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</si>
  <si>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</si>
  <si>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</si>
  <si>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</si>
  <si>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</si>
  <si>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</si>
  <si>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</si>
  <si>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</si>
  <si>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</si>
  <si>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</si>
  <si>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</si>
  <si>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</si>
  <si>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</si>
  <si>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</si>
  <si>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</si>
  <si>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</si>
  <si>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</si>
  <si>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</si>
  <si>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</si>
  <si>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</si>
  <si>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</si>
  <si>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</si>
  <si>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</si>
  <si>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</si>
  <si>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</si>
  <si>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</si>
  <si>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</si>
  <si>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</si>
  <si>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</si>
  <si>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</si>
  <si>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</si>
  <si>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</si>
  <si>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</si>
  <si>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</si>
  <si>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</si>
  <si>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</si>
  <si>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</si>
  <si>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</si>
  <si>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</si>
  <si>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</si>
  <si>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</si>
  <si>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</si>
  <si>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</si>
  <si>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</si>
  <si>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</si>
  <si>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</si>
  <si>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</si>
  <si>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</si>
  <si>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</si>
  <si>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</si>
  <si>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</si>
  <si>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</si>
  <si>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</si>
  <si>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</si>
  <si>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</si>
  <si>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</si>
  <si>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</si>
  <si>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</si>
  <si>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</si>
  <si>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</si>
  <si>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</si>
  <si>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</si>
  <si>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</si>
  <si>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</si>
  <si>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</si>
  <si>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</si>
  <si>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</si>
  <si>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</si>
  <si>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</si>
  <si>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</si>
  <si>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</si>
  <si>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</si>
  <si>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</si>
  <si>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</si>
  <si>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</si>
  <si>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</si>
  <si>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</si>
  <si>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</si>
  <si>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</si>
  <si>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</si>
  <si>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</si>
  <si>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</si>
  <si>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</si>
  <si>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</si>
  <si>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</si>
  <si>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</si>
  <si>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</si>
  <si>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</si>
  <si>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</si>
  <si>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</si>
  <si>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</si>
  <si>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</si>
  <si>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</si>
  <si>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</si>
  <si>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</si>
  <si>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</si>
  <si>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</si>
  <si>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</si>
  <si>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</si>
  <si>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</si>
  <si>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</si>
  <si>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</si>
  <si>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</si>
  <si>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</si>
  <si>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</si>
  <si>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</si>
  <si>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</si>
  <si>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</si>
  <si>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</si>
  <si>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</si>
  <si>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</si>
  <si>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</si>
  <si>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</si>
  <si>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</si>
  <si>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</si>
  <si>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</si>
  <si>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</si>
  <si>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</si>
  <si>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</si>
  <si>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</si>
  <si>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</si>
  <si>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</si>
  <si>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</si>
  <si>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</si>
  <si>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</si>
  <si>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</si>
  <si>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</si>
  <si>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</si>
  <si>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</si>
  <si>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</si>
  <si>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</si>
  <si>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</si>
  <si>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</si>
  <si>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</si>
  <si>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</si>
  <si>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</si>
  <si>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</si>
  <si>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</si>
  <si>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</si>
  <si>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</si>
  <si>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</si>
  <si>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</si>
  <si>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</si>
  <si>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</si>
  <si>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</si>
  <si>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</si>
  <si>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</si>
  <si>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</si>
  <si>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</si>
  <si>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</si>
  <si>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</si>
  <si>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</si>
  <si>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</si>
  <si>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</si>
  <si>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</si>
  <si>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</si>
  <si>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</si>
  <si>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</si>
  <si>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</si>
  <si>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</si>
  <si>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</si>
  <si>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</si>
  <si>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</si>
  <si>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</si>
  <si>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</si>
  <si>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</si>
  <si>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</si>
  <si>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</si>
  <si>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</si>
  <si>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</si>
  <si>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</si>
  <si>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</si>
  <si>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</si>
  <si>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</si>
  <si>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</si>
  <si>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</si>
  <si>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</si>
  <si>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</si>
  <si>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</si>
  <si>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</si>
  <si>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</si>
  <si>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</si>
  <si>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</si>
  <si>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</si>
  <si>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</si>
  <si>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</si>
  <si>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</si>
  <si>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</si>
  <si>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</si>
  <si>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</si>
  <si>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</si>
  <si>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</si>
  <si>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</si>
  <si>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</si>
  <si>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</si>
  <si>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</si>
  <si>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</si>
  <si>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</si>
  <si>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</si>
  <si>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</si>
  <si>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</si>
  <si>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</si>
  <si>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</si>
  <si>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</si>
  <si>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</si>
  <si>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</si>
  <si>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</si>
  <si>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</si>
  <si>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</si>
  <si>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</si>
  <si>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</si>
  <si>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</si>
  <si>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</si>
  <si>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</si>
  <si>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</si>
  <si>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</si>
  <si>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</si>
  <si>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</si>
  <si>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</si>
  <si>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</si>
  <si>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</si>
  <si>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</si>
  <si>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</si>
  <si>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</si>
  <si>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</si>
  <si>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</si>
  <si>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</si>
  <si>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</si>
  <si>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</si>
  <si>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</si>
  <si>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</si>
  <si>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</si>
  <si>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</si>
  <si>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</si>
  <si>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</si>
  <si>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</si>
  <si>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</si>
  <si>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</si>
  <si>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</si>
  <si>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</si>
  <si>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</si>
  <si>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</si>
  <si>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</si>
  <si>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</si>
  <si>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</si>
  <si>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</si>
  <si>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</si>
  <si>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</si>
  <si>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</si>
  <si>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</si>
  <si>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</si>
  <si>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</si>
  <si>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</si>
  <si>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</si>
  <si>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</si>
  <si>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</si>
  <si>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</si>
  <si>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</si>
  <si>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</si>
  <si>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</si>
  <si>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</si>
  <si>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</si>
  <si>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</si>
  <si>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</si>
  <si>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</si>
  <si>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</si>
  <si>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</si>
  <si>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</si>
  <si>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</si>
  <si>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</si>
  <si>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</si>
  <si>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</si>
  <si>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</si>
  <si>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</si>
  <si>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</si>
  <si>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</si>
  <si>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</si>
  <si>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</si>
  <si>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</si>
  <si>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</si>
  <si>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</si>
  <si>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</si>
  <si>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</si>
  <si>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</si>
  <si>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</si>
  <si>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</si>
  <si>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</si>
  <si>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</si>
  <si>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</si>
  <si>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</si>
  <si>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</si>
  <si>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</si>
  <si>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</si>
  <si>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</si>
  <si>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</si>
  <si>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</si>
  <si>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</si>
  <si>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</si>
  <si>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</si>
  <si>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</si>
  <si>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</si>
  <si>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</si>
  <si>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</si>
  <si>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</si>
  <si>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</si>
  <si>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</si>
  <si>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</si>
  <si>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</si>
  <si>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</si>
  <si>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</si>
  <si>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</si>
  <si>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</si>
  <si>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</si>
  <si>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</si>
  <si>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</si>
  <si>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</si>
  <si>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</si>
  <si>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</si>
  <si>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</si>
  <si>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</si>
  <si>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</si>
  <si>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</si>
  <si>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</si>
  <si>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</si>
  <si>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</si>
  <si>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</si>
  <si>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</si>
  <si>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</si>
  <si>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</si>
  <si>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</si>
  <si>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</si>
  <si>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</si>
  <si>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</si>
  <si>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</si>
  <si>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</si>
  <si>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</si>
  <si>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</si>
  <si>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</si>
  <si>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</si>
  <si>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</si>
  <si>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</si>
  <si>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</si>
  <si>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</si>
  <si>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</si>
  <si>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</si>
  <si>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</si>
  <si>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</si>
  <si>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</si>
  <si>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</si>
  <si>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</si>
  <si>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</si>
  <si>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</si>
  <si>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</si>
  <si>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</si>
  <si>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</si>
  <si>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</si>
  <si>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</si>
  <si>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</si>
  <si>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</si>
  <si>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</si>
  <si>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</si>
  <si>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</si>
  <si>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</si>
  <si>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</si>
  <si>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</si>
  <si>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</si>
  <si>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</si>
  <si>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</si>
  <si>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</si>
  <si>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</si>
  <si>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</si>
  <si>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</si>
  <si>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</si>
  <si>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</si>
  <si>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</si>
  <si>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</si>
  <si>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</si>
  <si>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</si>
  <si>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</si>
  <si>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</si>
  <si>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</si>
  <si>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</si>
  <si>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</si>
  <si>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</si>
  <si>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</si>
  <si>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</si>
  <si>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</si>
  <si>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</si>
  <si>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</si>
  <si>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</si>
  <si>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</si>
  <si>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</si>
  <si>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</si>
  <si>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</si>
  <si>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</si>
  <si>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</si>
  <si>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</si>
  <si>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</si>
  <si>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</si>
  <si>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</si>
  <si>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</si>
  <si>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</si>
  <si>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</si>
  <si>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</si>
  <si>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</si>
  <si>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</si>
  <si>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</si>
  <si>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</si>
  <si>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</si>
  <si>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</si>
  <si>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</si>
  <si>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</si>
  <si>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</si>
  <si>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</si>
  <si>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</si>
  <si>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</si>
  <si>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</si>
  <si>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</si>
  <si>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</si>
  <si>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</si>
  <si>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</si>
  <si>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</si>
  <si>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</si>
  <si>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</si>
  <si>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</si>
  <si>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</si>
  <si>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</si>
  <si>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</si>
  <si>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</si>
  <si>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</si>
  <si>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</si>
  <si>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</si>
  <si>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</si>
  <si>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</si>
  <si>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</si>
  <si>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</si>
  <si>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</si>
  <si>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</si>
  <si>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</si>
  <si>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</si>
  <si>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</si>
  <si>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</si>
  <si>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</si>
  <si>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</si>
  <si>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</si>
  <si>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</si>
  <si>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</si>
  <si>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</si>
  <si>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</si>
  <si>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</si>
  <si>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</si>
  <si>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</si>
  <si>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</si>
  <si>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</si>
  <si>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</si>
  <si>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</si>
  <si>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</si>
  <si>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</si>
  <si>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</si>
  <si>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</si>
  <si>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</si>
  <si>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</si>
  <si>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</si>
  <si>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</si>
  <si>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</si>
  <si>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</si>
  <si>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</si>
  <si>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</si>
  <si>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</si>
  <si>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</si>
  <si>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</si>
  <si>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</si>
  <si>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</si>
  <si>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</si>
  <si>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</si>
  <si>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</si>
  <si>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</si>
  <si>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</si>
  <si>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</si>
  <si>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</si>
  <si>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</si>
  <si>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</si>
  <si>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</si>
  <si>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</si>
  <si>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</si>
  <si>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</si>
  <si>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</si>
  <si>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</si>
  <si>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</si>
  <si>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</si>
  <si>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</si>
  <si>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</si>
  <si>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</si>
  <si>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</si>
  <si>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</si>
  <si>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</si>
  <si>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</si>
  <si>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</si>
  <si>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</si>
  <si>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</si>
  <si>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</si>
  <si>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</si>
  <si>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</si>
  <si>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</si>
  <si>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</si>
  <si>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</si>
  <si>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</si>
  <si>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</si>
  <si>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</si>
  <si>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</si>
  <si>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</si>
  <si>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</si>
  <si>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</si>
  <si>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</si>
  <si>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</si>
  <si>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</si>
  <si>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</si>
  <si>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</si>
  <si>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</si>
  <si>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</si>
  <si>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</si>
  <si>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</si>
  <si>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</si>
  <si>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</si>
  <si>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</si>
  <si>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</si>
  <si>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</si>
  <si>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</si>
  <si>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</si>
  <si>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</si>
  <si>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</si>
  <si>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</si>
  <si>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</si>
  <si>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</si>
  <si>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</si>
  <si>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</si>
  <si>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</si>
  <si>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</si>
  <si>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</si>
  <si>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</si>
  <si>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</si>
  <si>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</si>
  <si>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</si>
  <si>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</si>
  <si>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</si>
  <si>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</si>
  <si>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</si>
  <si>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</si>
  <si>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</si>
  <si>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</si>
  <si>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</si>
  <si>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</si>
  <si>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</si>
  <si>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</si>
  <si>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</si>
  <si>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</si>
  <si>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</si>
  <si>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</si>
  <si>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</si>
  <si>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</si>
  <si>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</si>
  <si>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</si>
  <si>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</si>
  <si>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</si>
  <si>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</si>
  <si>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</si>
  <si>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</si>
  <si>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</si>
  <si>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</si>
  <si>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</si>
  <si>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</si>
  <si>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</si>
  <si>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</si>
  <si>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</si>
  <si>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</si>
  <si>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</si>
  <si>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</si>
  <si>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</si>
  <si>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</si>
  <si>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</si>
  <si>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</si>
  <si>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</si>
  <si>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</si>
  <si>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</si>
  <si>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</si>
  <si>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</si>
  <si>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</si>
  <si>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</si>
  <si>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</si>
  <si>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</si>
  <si>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</si>
  <si>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</si>
  <si>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</si>
  <si>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</si>
  <si>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</si>
  <si>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</si>
  <si>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</si>
  <si>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</si>
  <si>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</si>
  <si>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</si>
  <si>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</si>
  <si>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</si>
  <si>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</si>
  <si>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</si>
  <si>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</si>
  <si>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</si>
  <si>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</si>
  <si>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</si>
  <si>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</si>
  <si>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</si>
  <si>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</si>
  <si>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</si>
  <si>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</si>
  <si>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</si>
  <si>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</si>
  <si>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</si>
  <si>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</si>
  <si>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</si>
  <si>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</si>
  <si>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</si>
  <si>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</si>
  <si>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</si>
  <si>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</si>
  <si>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</si>
  <si>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</si>
  <si>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</si>
  <si>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</si>
  <si>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</si>
  <si>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</si>
  <si>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</si>
  <si>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</si>
  <si>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</si>
  <si>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</si>
  <si>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</si>
  <si>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</si>
  <si>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</si>
  <si>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</si>
  <si>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</si>
  <si>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</si>
  <si>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</si>
  <si>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</si>
  <si>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</si>
  <si>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</si>
  <si>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</si>
  <si>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</si>
  <si>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</si>
  <si>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</si>
  <si>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</si>
  <si>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</si>
  <si>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</si>
  <si>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</si>
  <si>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</si>
  <si>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</si>
  <si>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</si>
  <si>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</si>
  <si>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</si>
  <si>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</si>
  <si>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</si>
  <si>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</si>
  <si>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</si>
  <si>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</si>
  <si>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</si>
  <si>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</si>
  <si>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</si>
  <si>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</si>
  <si>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</si>
  <si>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</si>
  <si>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</si>
  <si>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</si>
  <si>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</si>
  <si>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</si>
  <si>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</si>
  <si>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</si>
  <si>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</si>
  <si>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</si>
  <si>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</si>
  <si>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</si>
  <si>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</si>
  <si>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</si>
  <si>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</si>
  <si>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</si>
  <si>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</si>
  <si>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</si>
  <si>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</si>
  <si>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</si>
  <si>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</si>
  <si>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</si>
  <si>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</si>
  <si>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</si>
  <si>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</si>
  <si>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</si>
  <si>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</si>
  <si>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</si>
  <si>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</si>
  <si>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</si>
  <si>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</si>
  <si>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</si>
  <si>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</si>
  <si>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</si>
  <si>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</si>
  <si>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</si>
  <si>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</si>
  <si>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</si>
  <si>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</si>
  <si>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</si>
  <si>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</si>
  <si>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</si>
  <si>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</si>
  <si>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</si>
  <si>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</si>
  <si>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</si>
  <si>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</si>
  <si>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</si>
  <si>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</si>
  <si>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</si>
  <si>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</si>
  <si>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</si>
  <si>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</si>
  <si>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</si>
  <si>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</si>
  <si>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</si>
  <si>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</si>
  <si>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</si>
  <si>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</si>
  <si>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</si>
  <si>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</si>
  <si>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</si>
  <si>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</si>
  <si>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</si>
  <si>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</si>
  <si>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</si>
  <si>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</si>
  <si>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</si>
  <si>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</si>
  <si>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</si>
  <si>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</si>
  <si>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</si>
  <si>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</si>
  <si>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</si>
  <si>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</si>
  <si>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</si>
  <si>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</si>
  <si>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</si>
  <si>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</si>
  <si>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</si>
  <si>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</si>
  <si>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</si>
  <si>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</si>
  <si>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</si>
  <si>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</si>
  <si>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</si>
  <si>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</si>
  <si>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</si>
  <si>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</si>
  <si>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</si>
  <si>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</si>
  <si>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</si>
  <si>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</si>
  <si>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</si>
  <si>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</si>
  <si>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</si>
  <si>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</si>
  <si>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</si>
  <si>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</si>
  <si>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</si>
  <si>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</si>
  <si>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</si>
  <si>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</si>
  <si>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</si>
  <si>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</si>
  <si>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</si>
  <si>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</si>
  <si>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</si>
  <si>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</si>
  <si>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</si>
  <si>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</si>
  <si>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</si>
  <si>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</si>
  <si>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</si>
  <si>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</si>
  <si>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</si>
  <si>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</si>
  <si>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</si>
  <si>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</si>
  <si>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</si>
  <si>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</si>
  <si>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</si>
  <si>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</si>
  <si>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</si>
  <si>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</si>
  <si>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</si>
  <si>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</si>
  <si>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</si>
  <si>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</si>
  <si>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</si>
  <si>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</si>
  <si>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</si>
  <si>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</si>
  <si>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</si>
  <si>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</si>
  <si>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</si>
  <si>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</si>
  <si>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</si>
  <si>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</si>
  <si>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</si>
  <si>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</si>
  <si>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</si>
  <si>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</si>
  <si>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</si>
  <si>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</si>
  <si>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</si>
  <si>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</si>
  <si>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</si>
  <si>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</si>
  <si>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</si>
  <si>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</si>
  <si>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</si>
  <si>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</si>
  <si>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</si>
  <si>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</si>
  <si>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</si>
  <si>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</si>
  <si>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</si>
  <si>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</si>
  <si>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</si>
  <si>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</si>
  <si>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</si>
  <si>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</si>
  <si>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</si>
  <si>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</si>
  <si>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</si>
  <si>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</si>
  <si>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</si>
  <si>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</si>
  <si>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</si>
  <si>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</si>
  <si>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</si>
  <si>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</si>
  <si>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</si>
  <si>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</si>
  <si>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</si>
  <si>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</si>
  <si>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</si>
  <si>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</si>
  <si>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</si>
  <si>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</si>
  <si>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</si>
  <si>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</si>
  <si>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</si>
  <si>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</si>
  <si>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</si>
  <si>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</si>
  <si>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</si>
  <si>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</si>
  <si>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</si>
  <si>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</si>
  <si>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</si>
  <si>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</si>
  <si>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</si>
  <si>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</si>
  <si>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</si>
  <si>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</si>
  <si>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</si>
  <si>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</si>
  <si>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</si>
  <si>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</si>
  <si>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</si>
  <si>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</si>
  <si>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</si>
  <si>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</si>
  <si>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</si>
  <si>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</si>
  <si>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</si>
  <si>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</si>
  <si>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</si>
  <si>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</si>
  <si>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</si>
  <si>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</si>
  <si>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</si>
  <si>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</si>
  <si>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</si>
  <si>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</si>
  <si>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</si>
  <si>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</si>
  <si>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</si>
  <si>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</si>
  <si>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</si>
  <si>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</si>
  <si>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</si>
  <si>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</si>
  <si>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</si>
  <si>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</si>
  <si>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</si>
  <si>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</si>
  <si>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</si>
  <si>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</si>
  <si>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</si>
  <si>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</si>
  <si>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</si>
  <si>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</si>
  <si>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</si>
  <si>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</si>
  <si>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</si>
  <si>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</si>
  <si>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</si>
  <si>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</si>
  <si>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</si>
  <si>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</si>
  <si>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</si>
  <si>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</si>
  <si>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</si>
  <si>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</si>
  <si>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</si>
  <si>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</si>
  <si>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</si>
  <si>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</si>
  <si>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</si>
  <si>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</si>
  <si>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</si>
  <si>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</si>
  <si>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</si>
  <si>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</si>
  <si>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</si>
  <si>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</si>
  <si>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</si>
  <si>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</si>
  <si>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</si>
  <si>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</si>
  <si>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</si>
  <si>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</si>
  <si>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</si>
  <si>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</si>
  <si>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</si>
  <si>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</si>
  <si>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</si>
  <si>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</si>
  <si>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</si>
  <si>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</si>
  <si>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</si>
  <si>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</si>
  <si>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</si>
  <si>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</si>
  <si>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</si>
  <si>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</si>
  <si>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</si>
  <si>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</si>
  <si>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</si>
  <si>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</si>
  <si>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</si>
  <si>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</si>
  <si>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</si>
  <si>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</si>
  <si>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</si>
  <si>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</si>
  <si>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</si>
  <si>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</si>
  <si>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</si>
  <si>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</si>
  <si>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</si>
  <si>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</si>
  <si>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</si>
  <si>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</si>
  <si>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</si>
  <si>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</si>
  <si>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</si>
  <si>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</si>
  <si>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</si>
  <si>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</si>
  <si>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</si>
  <si>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</si>
  <si>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</si>
  <si>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</si>
  <si>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</si>
  <si>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</si>
  <si>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</si>
  <si>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</si>
  <si>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</si>
  <si>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</si>
  <si>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</si>
  <si>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</si>
  <si>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</si>
  <si>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</si>
  <si>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</si>
  <si>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</si>
  <si>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</si>
  <si>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</si>
  <si>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</si>
  <si>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</si>
  <si>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</si>
  <si>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</si>
  <si>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</si>
  <si>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</si>
  <si>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</si>
  <si>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</si>
  <si>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</si>
  <si>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</si>
  <si>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</si>
  <si>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</si>
  <si>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</si>
  <si>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</si>
  <si>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</si>
  <si>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</si>
  <si>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</si>
  <si>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</si>
  <si>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</si>
  <si>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</si>
  <si>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</si>
  <si>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</si>
  <si>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</si>
  <si>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</si>
  <si>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</si>
  <si>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</si>
  <si>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</si>
  <si>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</si>
  <si>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</si>
  <si>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</si>
  <si>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</si>
  <si>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</si>
  <si>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</si>
  <si>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</si>
  <si>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</si>
  <si>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</si>
  <si>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</si>
  <si>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</si>
  <si>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</si>
  <si>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</si>
  <si>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</si>
  <si>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</si>
  <si>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</si>
  <si>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</si>
  <si>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</si>
  <si>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</si>
  <si>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</si>
  <si>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</si>
  <si>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</si>
  <si>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</si>
  <si>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</si>
  <si>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</si>
  <si>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</si>
  <si>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</si>
  <si>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</si>
  <si>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</si>
  <si>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</si>
  <si>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</si>
  <si>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</si>
  <si>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</si>
  <si>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</si>
  <si>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</si>
  <si>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</si>
  <si>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</si>
  <si>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</si>
  <si>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</si>
  <si>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</si>
  <si>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</si>
  <si>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</si>
  <si>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</si>
  <si>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</si>
  <si>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</si>
  <si>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</si>
  <si>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</si>
  <si>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</si>
  <si>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</si>
  <si>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</si>
  <si>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</si>
  <si>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</si>
  <si>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</si>
  <si>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</si>
  <si>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</si>
  <si>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</si>
  <si>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</si>
  <si>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</si>
  <si>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</si>
  <si>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</si>
  <si>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</si>
  <si>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</si>
  <si>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</si>
  <si>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</si>
  <si>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</si>
  <si>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</si>
  <si>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</si>
  <si>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</si>
  <si>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</si>
  <si>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</si>
  <si>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</si>
  <si>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</si>
  <si>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</si>
  <si>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</si>
  <si>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</si>
  <si>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</si>
  <si>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</si>
  <si>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</si>
  <si>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</si>
  <si>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</si>
  <si>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</si>
  <si>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</si>
  <si>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</si>
  <si>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</si>
  <si>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</si>
  <si>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</si>
  <si>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</si>
  <si>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</si>
  <si>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</si>
  <si>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</si>
  <si>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</si>
  <si>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</si>
  <si>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</si>
  <si>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</si>
  <si>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</si>
  <si>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</si>
  <si>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</si>
  <si>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</si>
  <si>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</si>
  <si>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</si>
  <si>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</si>
  <si>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</si>
  <si>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</si>
  <si>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</si>
  <si>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</si>
  <si>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</si>
  <si>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</si>
  <si>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</si>
  <si>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</si>
  <si>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</si>
  <si>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</si>
  <si>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</si>
  <si>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</si>
  <si>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</si>
  <si>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</si>
  <si>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</si>
  <si>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</si>
  <si>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</si>
  <si>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</si>
  <si>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</si>
  <si>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</si>
  <si>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</si>
  <si>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</si>
  <si>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</si>
  <si>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</si>
  <si>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</si>
  <si>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</si>
  <si>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</si>
  <si>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</si>
  <si>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</si>
  <si>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</si>
  <si>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</si>
  <si>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</si>
  <si>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</si>
  <si>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</si>
  <si>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</si>
  <si>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</si>
  <si>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</si>
  <si>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</si>
  <si>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</si>
  <si>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</si>
  <si>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</si>
  <si>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</si>
  <si>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</si>
  <si>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</si>
  <si>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</si>
  <si>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</si>
  <si>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</si>
  <si>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</si>
  <si>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</si>
  <si>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</si>
  <si>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</si>
  <si>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</si>
  <si>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</si>
  <si>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</si>
  <si>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</si>
  <si>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</si>
  <si>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</si>
  <si>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</si>
  <si>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</si>
  <si>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</si>
  <si>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</si>
  <si>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</si>
  <si>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</si>
  <si>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</si>
  <si>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</si>
  <si>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</si>
  <si>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</si>
  <si>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</si>
  <si>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</si>
  <si>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</si>
  <si>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</si>
  <si>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</si>
  <si>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</si>
  <si>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</si>
  <si>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</si>
  <si>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</si>
  <si>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</si>
  <si>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</si>
  <si>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</si>
  <si>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</si>
  <si>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</si>
  <si>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</si>
  <si>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</si>
  <si>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</si>
  <si>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</si>
  <si>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</si>
  <si>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</si>
  <si>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</si>
  <si>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</si>
  <si>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</si>
  <si>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</si>
  <si>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</si>
  <si>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</si>
  <si>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</si>
  <si>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</si>
  <si>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</si>
  <si>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</si>
  <si>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</si>
  <si>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</si>
  <si>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</si>
  <si>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</si>
  <si>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</si>
  <si>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</si>
  <si>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</si>
  <si>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</si>
  <si>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</si>
  <si>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</si>
  <si>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</si>
  <si>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</si>
  <si>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</si>
  <si>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</si>
  <si>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</si>
  <si>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</si>
  <si>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</si>
  <si>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</si>
  <si>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</si>
  <si>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</si>
  <si>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</si>
  <si>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</si>
  <si>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</si>
  <si>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</si>
  <si>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</si>
  <si>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</si>
  <si>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</si>
  <si>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</si>
  <si>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</si>
  <si>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</si>
  <si>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</si>
  <si>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</si>
  <si>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</si>
  <si>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</si>
  <si>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</si>
  <si>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</si>
  <si>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</si>
  <si>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</si>
  <si>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</si>
  <si>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</si>
  <si>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</si>
  <si>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</si>
  <si>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</si>
  <si>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</si>
  <si>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</si>
  <si>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</si>
  <si>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</si>
  <si>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</si>
  <si>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</si>
  <si>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</si>
  <si>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</si>
  <si>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</si>
  <si>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</si>
  <si>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</si>
  <si>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</si>
  <si>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</si>
  <si>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</si>
  <si>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</si>
  <si>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</si>
  <si>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</si>
  <si>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</si>
  <si>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</si>
  <si>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</si>
  <si>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</si>
  <si>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</si>
  <si>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</si>
  <si>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</si>
  <si>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</si>
  <si>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</si>
  <si>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</si>
  <si>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</si>
  <si>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</si>
  <si>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</si>
  <si>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</si>
  <si>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</si>
  <si>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</si>
  <si>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</si>
  <si>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</si>
  <si>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</si>
  <si>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</si>
  <si>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</si>
  <si>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</si>
  <si>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</si>
  <si>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</si>
  <si>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</si>
  <si>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</si>
  <si>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</si>
  <si>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</si>
  <si>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</si>
  <si>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</si>
  <si>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</si>
  <si>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</si>
  <si>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</si>
  <si>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</si>
  <si>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</si>
  <si>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</si>
  <si>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</si>
  <si>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</si>
  <si>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</si>
  <si>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</si>
  <si>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</si>
  <si>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</si>
  <si>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</si>
  <si>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</si>
  <si>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</si>
  <si>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</si>
  <si>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</si>
  <si>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</si>
  <si>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</si>
  <si>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</si>
  <si>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</si>
  <si>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</si>
  <si>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</si>
  <si>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</si>
  <si>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</si>
  <si>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</si>
  <si>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</si>
  <si>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</si>
  <si>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</si>
  <si>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</si>
  <si>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</si>
  <si>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</si>
  <si>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</si>
  <si>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</si>
  <si>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</si>
  <si>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</si>
  <si>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</si>
  <si>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</si>
  <si>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</si>
  <si>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</si>
  <si>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</si>
  <si>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</si>
  <si>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</si>
  <si>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</si>
  <si>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</si>
  <si>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</si>
  <si>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</si>
  <si>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</si>
  <si>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</si>
  <si>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</si>
  <si>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</si>
  <si>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</si>
  <si>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</si>
  <si>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</si>
  <si>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</si>
  <si>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</si>
  <si>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</si>
  <si>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</si>
  <si>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</si>
  <si>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</si>
  <si>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</si>
  <si>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</si>
  <si>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</si>
  <si>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</si>
  <si>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</si>
  <si>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</si>
  <si>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</si>
  <si>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</si>
  <si>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</si>
  <si>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</si>
  <si>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</si>
  <si>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</si>
  <si>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</si>
  <si>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</si>
  <si>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</si>
  <si>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</si>
  <si>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</si>
  <si>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</si>
  <si>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</si>
  <si>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</si>
  <si>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</si>
  <si>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</si>
  <si>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</si>
  <si>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</si>
  <si>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</si>
  <si>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</si>
  <si>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</si>
  <si>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</si>
  <si>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</si>
  <si>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</si>
  <si>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</si>
  <si>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</si>
  <si>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</si>
  <si>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</si>
  <si>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</si>
  <si>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</si>
  <si>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</si>
  <si>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</si>
  <si>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</si>
  <si>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</si>
  <si>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</si>
  <si>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</si>
  <si>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</si>
  <si>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</si>
  <si>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</si>
  <si>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</si>
  <si>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</si>
  <si>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</si>
  <si>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</si>
  <si>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</si>
  <si>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</si>
  <si>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</si>
  <si>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</si>
  <si>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</si>
  <si>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</si>
  <si>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</si>
  <si>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</si>
  <si>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</si>
  <si>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</si>
  <si>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</si>
  <si>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</si>
  <si>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</si>
  <si>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</si>
  <si>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</si>
  <si>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</si>
  <si>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</si>
  <si>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</si>
  <si>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</si>
  <si>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</si>
  <si>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</si>
  <si>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</si>
  <si>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</si>
  <si>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</si>
  <si>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</si>
  <si>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</si>
  <si>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</si>
  <si>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</si>
  <si>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</si>
  <si>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</si>
  <si>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</si>
  <si>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</si>
  <si>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</si>
  <si>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</si>
  <si>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</si>
  <si>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</si>
  <si>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</si>
  <si>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</si>
  <si>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</si>
  <si>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</si>
  <si>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</si>
  <si>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</si>
  <si>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</si>
  <si>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</si>
  <si>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</si>
  <si>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</si>
  <si>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</si>
  <si>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</si>
  <si>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</si>
  <si>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</si>
  <si>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</si>
  <si>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</si>
  <si>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</si>
  <si>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</si>
  <si>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</si>
  <si>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</si>
  <si>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</si>
  <si>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</si>
  <si>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</si>
  <si>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</si>
  <si>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</si>
  <si>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</si>
  <si>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</si>
  <si>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</si>
  <si>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</si>
  <si>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</si>
  <si>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</si>
  <si>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</si>
  <si>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</si>
  <si>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</si>
  <si>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</si>
  <si>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</si>
  <si>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</si>
  <si>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</si>
  <si>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</si>
  <si>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</si>
  <si>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</si>
  <si>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</si>
  <si>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</si>
  <si>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</si>
  <si>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</si>
  <si>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</si>
  <si>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</si>
  <si>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</si>
  <si>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</si>
  <si>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</si>
  <si>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</si>
  <si>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</si>
  <si>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</si>
  <si>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</si>
  <si>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</si>
  <si>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</si>
  <si>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</si>
  <si>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</si>
  <si>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</si>
  <si>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</si>
  <si>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</si>
  <si>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</si>
  <si>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</si>
  <si>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</si>
  <si>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</si>
  <si>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</si>
  <si>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</si>
  <si>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</si>
  <si>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</si>
  <si>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</si>
  <si>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</si>
  <si>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</si>
  <si>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</si>
  <si>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</si>
  <si>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</si>
  <si>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</si>
  <si>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</si>
  <si>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</si>
  <si>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</si>
  <si>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</si>
  <si>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</si>
  <si>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</si>
  <si>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</si>
  <si>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</si>
  <si>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</si>
  <si>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</si>
  <si>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</si>
  <si>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</si>
  <si>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</si>
  <si>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</si>
  <si>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</si>
  <si>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</si>
  <si>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</si>
  <si>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</si>
  <si>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</si>
  <si>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</si>
  <si>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</si>
  <si>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</si>
  <si>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</si>
  <si>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</si>
  <si>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</si>
  <si>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</si>
  <si>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</si>
  <si>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</si>
  <si>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</si>
  <si>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</si>
  <si>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</si>
  <si>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</si>
  <si>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</si>
  <si>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</si>
  <si>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</si>
  <si>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</si>
  <si>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</si>
  <si>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</si>
  <si>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</si>
  <si>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</si>
  <si>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</si>
  <si>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</si>
  <si>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</si>
  <si>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</si>
  <si>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</si>
  <si>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</si>
  <si>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</si>
  <si>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</si>
  <si>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</si>
  <si>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</si>
  <si>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</si>
  <si>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</si>
  <si>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</si>
  <si>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</si>
  <si>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</si>
  <si>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</si>
  <si>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</si>
  <si>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</si>
  <si>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</si>
  <si>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</si>
  <si>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</si>
  <si>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</si>
  <si>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</si>
  <si>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</si>
  <si>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</si>
  <si>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</si>
  <si>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</si>
  <si>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</si>
  <si>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</si>
  <si>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</si>
  <si>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</si>
  <si>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</si>
  <si>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</si>
  <si>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</si>
  <si>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</si>
  <si>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</si>
  <si>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</si>
  <si>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</si>
  <si>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</si>
  <si>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</si>
  <si>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</si>
  <si>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</si>
  <si>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</si>
  <si>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</si>
  <si>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</si>
  <si>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</si>
  <si>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</si>
  <si>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</si>
  <si>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</si>
  <si>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</si>
  <si>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</si>
  <si>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</si>
  <si>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</si>
  <si>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</si>
  <si>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</si>
  <si>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</si>
  <si>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</si>
  <si>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</si>
  <si>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</si>
  <si>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</si>
  <si>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</si>
  <si>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</si>
  <si>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</si>
  <si>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</si>
  <si>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</si>
  <si>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</si>
  <si>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</si>
  <si>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</si>
  <si>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</si>
  <si>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</si>
  <si>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</si>
  <si>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</si>
  <si>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</si>
  <si>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</si>
  <si>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</si>
  <si>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</si>
  <si>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</si>
  <si>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</si>
  <si>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</si>
  <si>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</si>
  <si>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</si>
  <si>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</si>
  <si>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</si>
  <si>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</si>
  <si>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</si>
  <si>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</si>
  <si>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</si>
  <si>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</si>
  <si>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</si>
  <si>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</si>
  <si>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</si>
  <si>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</si>
  <si>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</si>
  <si>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</si>
  <si>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</si>
  <si>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</si>
  <si>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</si>
  <si>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</si>
  <si>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</si>
  <si>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</si>
  <si>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</si>
  <si>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</si>
  <si>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</si>
  <si>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</si>
  <si>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</si>
  <si>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</si>
  <si>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</si>
  <si>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</si>
  <si>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</si>
  <si>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</si>
  <si>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</si>
  <si>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</si>
  <si>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</si>
  <si>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</si>
  <si>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</si>
  <si>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</si>
  <si>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</si>
  <si>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</si>
  <si>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</si>
  <si>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</si>
  <si>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</si>
  <si>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</si>
  <si>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</si>
  <si>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</si>
  <si>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</si>
  <si>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</si>
  <si>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</si>
  <si>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</si>
  <si>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</si>
  <si>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</si>
  <si>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</si>
  <si>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</si>
  <si>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</si>
  <si>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</si>
  <si>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</si>
  <si>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</si>
  <si>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</si>
  <si>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</si>
  <si>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</si>
  <si>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</si>
  <si>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</si>
  <si>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</si>
  <si>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</si>
  <si>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</si>
  <si>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</si>
  <si>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</si>
  <si>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</si>
  <si>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</si>
  <si>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</si>
  <si>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</si>
  <si>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</si>
  <si>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</si>
  <si>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</si>
  <si>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</si>
  <si>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</si>
  <si>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</si>
  <si>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</si>
  <si>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</si>
  <si>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</si>
  <si>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</si>
  <si>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</si>
  <si>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</si>
  <si>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</si>
  <si>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</si>
  <si>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</si>
  <si>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</si>
  <si>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</si>
  <si>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</si>
  <si>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</si>
  <si>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</si>
  <si>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</si>
  <si>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</si>
  <si>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</si>
  <si>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</si>
  <si>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</si>
  <si>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</si>
  <si>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</si>
  <si>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</si>
  <si>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</si>
  <si>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</si>
  <si>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</si>
  <si>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</si>
  <si>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</si>
  <si>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</si>
  <si>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</si>
  <si>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</si>
  <si>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</si>
  <si>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</si>
  <si>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</si>
  <si>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</si>
  <si>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</si>
  <si>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</si>
  <si>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</si>
  <si>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</si>
  <si>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</si>
  <si>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</si>
  <si>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</si>
  <si>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</si>
  <si>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</si>
  <si>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</si>
  <si>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</si>
  <si>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</si>
  <si>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</si>
  <si>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</si>
  <si>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</si>
  <si>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</si>
  <si>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</si>
  <si>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</si>
  <si>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</si>
  <si>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</si>
  <si>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</si>
  <si>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</si>
  <si>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</si>
  <si>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</si>
  <si>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</si>
  <si>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</si>
  <si>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</si>
  <si>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</si>
  <si>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</si>
  <si>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</si>
  <si>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</si>
  <si>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</si>
  <si>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</si>
  <si>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</si>
  <si>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</si>
  <si>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</si>
  <si>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</si>
  <si>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</si>
  <si>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</si>
  <si>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</si>
  <si>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</si>
  <si>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</si>
  <si>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</si>
  <si>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</si>
  <si>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</si>
  <si>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</si>
  <si>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</si>
  <si>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</si>
  <si>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</si>
  <si>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</si>
  <si>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</si>
  <si>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</si>
  <si>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</si>
  <si>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</si>
  <si>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</si>
  <si>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</si>
  <si>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</si>
  <si>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</si>
  <si>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</si>
  <si>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</si>
  <si>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</si>
  <si>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</si>
  <si>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</si>
  <si>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</si>
  <si>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</si>
  <si>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</si>
  <si>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</si>
  <si>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</si>
  <si>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</si>
  <si>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</si>
  <si>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</si>
  <si>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</si>
  <si>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</si>
  <si>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</si>
  <si>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</si>
  <si>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</si>
  <si>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</si>
  <si>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</si>
  <si>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</si>
  <si>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</si>
  <si>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</si>
  <si>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</si>
  <si>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</si>
  <si>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</si>
  <si>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</si>
  <si>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</si>
  <si>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</si>
  <si>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</si>
  <si>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</si>
  <si>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</si>
  <si>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</si>
  <si>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</si>
  <si>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</si>
  <si>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</si>
  <si>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</si>
  <si>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</si>
  <si>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</si>
  <si>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</si>
  <si>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</si>
  <si>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</si>
  <si>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</si>
  <si>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</si>
  <si>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</si>
  <si>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</si>
  <si>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</si>
  <si>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</si>
  <si>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</si>
  <si>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</si>
  <si>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</si>
  <si>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</si>
  <si>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</si>
  <si>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</si>
  <si>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</si>
  <si>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</si>
  <si>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</si>
  <si>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</si>
  <si>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</si>
  <si>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</si>
  <si>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</si>
  <si>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</si>
  <si>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</si>
  <si>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</si>
  <si>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</si>
  <si>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</si>
  <si>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</si>
  <si>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</si>
  <si>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</si>
  <si>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</si>
  <si>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</si>
  <si>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</si>
  <si>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</si>
  <si>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</si>
  <si>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</si>
  <si>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</si>
  <si>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</si>
  <si>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</si>
  <si>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</si>
  <si>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</si>
  <si>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</si>
  <si>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</si>
  <si>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</si>
  <si>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</si>
  <si>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</si>
  <si>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</si>
  <si>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</si>
  <si>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</si>
  <si>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</si>
  <si>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</si>
  <si>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</si>
  <si>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</si>
  <si>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</si>
  <si>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</si>
  <si>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</si>
  <si>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</si>
  <si>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</si>
  <si>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</si>
  <si>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</si>
  <si>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</si>
  <si>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</si>
  <si>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</si>
  <si>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</si>
  <si>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</si>
  <si>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</si>
  <si>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</si>
  <si>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</si>
  <si>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</si>
  <si>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</si>
  <si>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</si>
  <si>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</si>
  <si>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</si>
  <si>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</si>
  <si>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</si>
  <si>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</si>
  <si>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</si>
  <si>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</si>
  <si>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</si>
  <si>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</si>
  <si>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</si>
  <si>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</si>
  <si>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</si>
  <si>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</si>
  <si>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</si>
  <si>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</si>
  <si>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</si>
  <si>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</si>
  <si>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</si>
  <si>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</si>
  <si>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</si>
  <si>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</si>
  <si>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</si>
  <si>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</si>
  <si>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</si>
  <si>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</si>
  <si>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</si>
  <si>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</si>
  <si>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</si>
  <si>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</si>
  <si>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</si>
  <si>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</si>
  <si>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</si>
  <si>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</si>
  <si>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</si>
  <si>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</si>
  <si>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</si>
  <si>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</si>
  <si>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</si>
  <si>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</si>
  <si>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</si>
  <si>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</si>
  <si>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</si>
  <si>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</si>
  <si>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</si>
  <si>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</si>
  <si>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</si>
  <si>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</si>
  <si>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</si>
  <si>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</si>
  <si>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</si>
  <si>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</si>
  <si>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</si>
  <si>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</si>
  <si>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</si>
  <si>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</si>
  <si>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</si>
  <si>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</si>
  <si>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</si>
  <si>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</si>
  <si>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</si>
  <si>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</si>
  <si>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</si>
  <si>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</si>
  <si>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</si>
  <si>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</si>
  <si>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</si>
  <si>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</si>
  <si>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</si>
  <si>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</si>
  <si>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</si>
  <si>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</si>
  <si>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</si>
  <si>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</si>
  <si>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</si>
  <si>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</si>
  <si>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</si>
  <si>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</si>
  <si>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</si>
  <si>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</si>
  <si>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</si>
  <si>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</si>
  <si>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</si>
  <si>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</si>
  <si>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</si>
  <si>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</si>
  <si>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</si>
  <si>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</si>
  <si>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</si>
  <si>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</si>
  <si>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</si>
  <si>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</si>
  <si>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</si>
  <si>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</si>
  <si>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</si>
  <si>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</si>
  <si>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</si>
  <si>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</si>
  <si>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</si>
  <si>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</si>
  <si>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</si>
  <si>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</si>
  <si>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</si>
  <si>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</si>
  <si>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</si>
  <si>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</si>
  <si>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</si>
  <si>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</si>
  <si>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</si>
  <si>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</si>
  <si>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</si>
  <si>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</si>
  <si>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</si>
  <si>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</si>
  <si>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</si>
  <si>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</si>
  <si>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</si>
  <si>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</si>
  <si>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</si>
  <si>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</si>
  <si>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</si>
  <si>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</si>
  <si>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</si>
  <si>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</si>
  <si>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</si>
  <si>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</si>
  <si>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</si>
  <si>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</si>
  <si>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</si>
  <si>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</si>
  <si>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</si>
  <si>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</si>
  <si>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</si>
  <si>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</si>
  <si>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</si>
  <si>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</si>
  <si>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</si>
  <si>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</si>
  <si>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</si>
  <si>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</si>
  <si>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</si>
  <si>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</si>
  <si>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</si>
  <si>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</si>
  <si>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</si>
  <si>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</si>
  <si>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</si>
  <si>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</si>
  <si>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</si>
  <si>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</si>
  <si>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</si>
  <si>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</si>
  <si>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</si>
  <si>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</si>
  <si>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</si>
  <si>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</si>
  <si>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</si>
  <si>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</si>
  <si>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</si>
  <si>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</si>
  <si>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</si>
  <si>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</si>
  <si>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</si>
  <si>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</si>
  <si>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</si>
  <si>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</si>
  <si>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</si>
  <si>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</si>
  <si>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</si>
  <si>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</si>
  <si>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</si>
  <si>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</si>
  <si>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</si>
  <si>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</si>
  <si>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</si>
  <si>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</si>
  <si>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</si>
  <si>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</si>
  <si>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</si>
  <si>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</si>
  <si>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</si>
  <si>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</si>
  <si>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</si>
  <si>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</si>
  <si>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</si>
  <si>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</si>
  <si>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</si>
  <si>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</si>
  <si>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</si>
  <si>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</si>
  <si>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</si>
  <si>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</si>
  <si>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</si>
  <si>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</si>
  <si>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</si>
  <si>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</si>
  <si>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</si>
  <si>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</si>
  <si>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</si>
  <si>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</si>
  <si>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</si>
  <si>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</si>
  <si>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</si>
  <si>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</si>
  <si>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</si>
  <si>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</si>
  <si>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</si>
  <si>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</si>
  <si>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</si>
  <si>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</si>
  <si>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</si>
  <si>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</si>
  <si>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</si>
  <si>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</si>
  <si>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</si>
  <si>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</si>
  <si>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</si>
  <si>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</si>
  <si>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</si>
  <si>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</si>
  <si>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</si>
  <si>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</si>
  <si>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</si>
  <si>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</si>
  <si>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</si>
  <si>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</si>
  <si>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</si>
  <si>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</si>
  <si>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</si>
  <si>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</si>
  <si>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</si>
  <si>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</si>
  <si>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</si>
  <si>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</si>
  <si>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</si>
  <si>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</si>
  <si>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</si>
  <si>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</si>
  <si>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</si>
  <si>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</si>
  <si>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</si>
  <si>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</si>
  <si>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</si>
  <si>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</si>
  <si>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</si>
  <si>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</si>
  <si>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</si>
  <si>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</si>
  <si>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</si>
  <si>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</si>
  <si>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</si>
  <si>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</si>
  <si>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</si>
  <si>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</si>
  <si>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</si>
  <si>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</si>
  <si>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</si>
  <si>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</si>
  <si>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</si>
  <si>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</si>
  <si>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</si>
  <si>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</si>
  <si>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</si>
  <si>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</si>
  <si>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</si>
  <si>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</si>
  <si>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</si>
  <si>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</si>
  <si>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</si>
  <si>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</si>
  <si>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</si>
  <si>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</si>
  <si>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</si>
  <si>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</si>
  <si>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</si>
  <si>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</si>
  <si>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</si>
  <si>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</si>
  <si>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</si>
  <si>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</si>
  <si>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</si>
  <si>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</si>
  <si>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</si>
  <si>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</si>
  <si>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</si>
  <si>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</si>
  <si>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</si>
  <si>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</si>
  <si>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</si>
  <si>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</si>
  <si>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</si>
  <si>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</si>
  <si>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</si>
  <si>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</si>
  <si>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</si>
  <si>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</si>
  <si>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</si>
  <si>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</si>
  <si>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</si>
  <si>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</si>
  <si>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</si>
  <si>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</si>
  <si>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</si>
  <si>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</si>
  <si>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</si>
  <si>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</si>
  <si>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</si>
  <si>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</si>
  <si>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</si>
  <si>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</si>
  <si>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</si>
  <si>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</si>
  <si>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</si>
  <si>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</si>
  <si>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</si>
  <si>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</si>
  <si>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</si>
  <si>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</si>
  <si>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</si>
  <si>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</si>
  <si>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</si>
  <si>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</si>
  <si>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</si>
  <si>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</si>
  <si>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</si>
  <si>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</si>
  <si>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</si>
  <si>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</si>
  <si>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</si>
  <si>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</si>
  <si>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</si>
  <si>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</si>
  <si>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</si>
  <si>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</si>
  <si>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</si>
  <si>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</si>
  <si>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</si>
  <si>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</si>
  <si>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</si>
  <si>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</si>
  <si>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</si>
  <si>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</si>
  <si>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</si>
  <si>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</si>
  <si>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</si>
  <si>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</si>
  <si>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</si>
  <si>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</si>
  <si>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</si>
  <si>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</si>
  <si>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</si>
  <si>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</si>
  <si>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</si>
  <si>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</si>
  <si>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</si>
  <si>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</si>
  <si>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</si>
  <si>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</si>
  <si>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</si>
  <si>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</si>
  <si>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</si>
  <si>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</si>
  <si>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</si>
  <si>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</si>
  <si>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</si>
  <si>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</si>
  <si>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</si>
  <si>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</si>
  <si>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</si>
  <si>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</si>
  <si>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</si>
  <si>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</si>
  <si>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</si>
  <si>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</si>
  <si>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</si>
  <si>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</si>
  <si>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</si>
  <si>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</si>
  <si>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</si>
  <si>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</si>
  <si>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</si>
  <si>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</si>
  <si>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</si>
  <si>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</si>
  <si>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</si>
  <si>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</si>
  <si>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</si>
  <si>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</si>
  <si>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</si>
  <si>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</si>
  <si>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</si>
  <si>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</si>
  <si>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</si>
  <si>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</si>
  <si>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</si>
  <si>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</si>
  <si>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</si>
  <si>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</si>
  <si>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</si>
  <si>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</si>
  <si>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</si>
  <si>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</si>
  <si>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</si>
  <si>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</si>
  <si>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</si>
  <si>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</si>
  <si>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</si>
  <si>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</si>
  <si>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</si>
  <si>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</si>
  <si>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</si>
  <si>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</si>
  <si>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</si>
  <si>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</si>
  <si>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</si>
  <si>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</si>
  <si>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</si>
  <si>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</si>
  <si>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</si>
  <si>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</si>
  <si>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</si>
  <si>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</si>
  <si>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</si>
  <si>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</si>
  <si>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</si>
  <si>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</si>
  <si>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</si>
  <si>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</si>
  <si>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</si>
  <si>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</si>
  <si>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</si>
  <si>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</si>
  <si>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</si>
  <si>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</si>
  <si>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</si>
  <si>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</si>
  <si>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</si>
  <si>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</si>
  <si>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</si>
  <si>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</si>
  <si>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</si>
  <si>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</si>
  <si>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</si>
  <si>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</si>
  <si>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</si>
  <si>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</si>
  <si>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</si>
  <si>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</si>
  <si>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</si>
  <si>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</si>
  <si>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</si>
  <si>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</si>
  <si>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</si>
  <si>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</si>
  <si>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</si>
  <si>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</si>
  <si>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</si>
  <si>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</si>
  <si>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</si>
  <si>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</si>
  <si>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</si>
  <si>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</si>
  <si>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</si>
  <si>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</si>
  <si>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</si>
  <si>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</si>
  <si>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</si>
  <si>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</si>
  <si>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</si>
  <si>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</si>
  <si>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</si>
  <si>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</si>
  <si>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</si>
  <si>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</si>
  <si>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</si>
  <si>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</si>
  <si>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</si>
  <si>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</si>
  <si>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</si>
  <si>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</si>
  <si>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</si>
  <si>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</si>
  <si>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</si>
  <si>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</si>
  <si>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</si>
  <si>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</si>
  <si>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</si>
  <si>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</si>
  <si>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</si>
  <si>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</si>
  <si>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</si>
  <si>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</si>
  <si>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</si>
  <si>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</si>
  <si>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</si>
  <si>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</si>
  <si>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</si>
  <si>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</si>
  <si>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</si>
  <si>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</si>
  <si>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</si>
  <si>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</si>
  <si>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</si>
  <si>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</si>
  <si>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</si>
  <si>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</si>
  <si>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</si>
  <si>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</si>
  <si>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</si>
  <si>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</si>
  <si>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</si>
  <si>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</si>
  <si>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</si>
  <si>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</si>
  <si>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</si>
  <si>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</si>
  <si>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</si>
  <si>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</si>
  <si>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</si>
  <si>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</si>
  <si>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</si>
  <si>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</si>
  <si>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</si>
  <si>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</si>
  <si>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</si>
  <si>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</si>
  <si>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</si>
  <si>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</si>
  <si>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</si>
  <si>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</si>
  <si>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</si>
  <si>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</si>
  <si>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</si>
  <si>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</si>
  <si>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</si>
  <si>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</si>
  <si>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</si>
  <si>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</si>
  <si>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</si>
  <si>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</si>
  <si>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</si>
  <si>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</si>
  <si>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</si>
  <si>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</si>
  <si>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</si>
  <si>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</si>
  <si>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</si>
  <si>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</si>
  <si>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</si>
  <si>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</si>
  <si>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</si>
  <si>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</si>
  <si>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</si>
  <si>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</si>
  <si>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</si>
  <si>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</si>
  <si>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</si>
  <si>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</si>
  <si>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</si>
  <si>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</si>
  <si>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</si>
  <si>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</si>
  <si>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</si>
  <si>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</si>
  <si>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</si>
  <si>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</si>
  <si>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</si>
  <si>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</si>
  <si>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</si>
  <si>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</si>
  <si>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</si>
  <si>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</si>
  <si>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</si>
  <si>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</si>
  <si>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</si>
  <si>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</si>
  <si>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</si>
  <si>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</si>
  <si>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</si>
  <si>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</si>
  <si>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</si>
  <si>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</si>
  <si>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</si>
  <si>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</si>
  <si>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</si>
  <si>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</si>
  <si>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</si>
  <si>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</si>
  <si>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</si>
  <si>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</si>
  <si>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</si>
  <si>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</si>
  <si>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</si>
  <si>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</si>
  <si>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</si>
  <si>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</si>
  <si>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</si>
  <si>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</si>
  <si>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</si>
  <si>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</si>
  <si>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</si>
  <si>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</si>
  <si>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</si>
  <si>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</si>
  <si>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</si>
  <si>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</si>
  <si>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</si>
  <si>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</si>
  <si>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</si>
  <si>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</si>
  <si>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</si>
  <si>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</si>
  <si>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</si>
  <si>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</si>
  <si>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</si>
  <si>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</si>
  <si>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</si>
  <si>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</si>
  <si>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</si>
  <si>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</si>
  <si>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</si>
  <si>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</si>
  <si>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</si>
  <si>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</si>
  <si>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</si>
  <si>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</si>
  <si>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</si>
  <si>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</si>
  <si>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</si>
  <si>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</si>
  <si>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</si>
  <si>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</si>
  <si>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</si>
  <si>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</si>
  <si>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</si>
  <si>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</si>
  <si>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</si>
  <si>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</si>
  <si>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</si>
  <si>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</si>
  <si>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</si>
  <si>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</si>
  <si>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</si>
  <si>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</si>
  <si>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</si>
  <si>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</si>
  <si>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</si>
  <si>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</si>
  <si>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</si>
  <si>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</si>
  <si>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</si>
  <si>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</si>
  <si>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</si>
  <si>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</si>
  <si>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</si>
  <si>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</si>
  <si>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</si>
  <si>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</si>
  <si>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</si>
  <si>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</si>
  <si>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</si>
  <si>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</si>
  <si>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</si>
  <si>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</si>
  <si>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</si>
  <si>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</si>
  <si>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</si>
  <si>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</si>
  <si>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</si>
  <si>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</si>
  <si>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</si>
  <si>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</si>
  <si>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</si>
  <si>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</si>
  <si>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</si>
  <si>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</si>
  <si>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</si>
  <si>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</si>
  <si>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</si>
  <si>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</si>
  <si>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</si>
  <si>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</si>
  <si>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</si>
  <si>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</si>
  <si>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</si>
  <si>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</si>
  <si>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</si>
  <si>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</si>
  <si>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</si>
  <si>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</si>
  <si>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</si>
  <si>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</si>
  <si>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</si>
  <si>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</si>
  <si>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</si>
  <si>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</si>
  <si>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</si>
  <si>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</si>
  <si>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</si>
  <si>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</si>
  <si>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</si>
  <si>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</si>
  <si>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</si>
  <si>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</si>
  <si>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</si>
  <si>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</si>
  <si>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</si>
  <si>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</si>
  <si>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</si>
  <si>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</si>
  <si>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</si>
  <si>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</si>
  <si>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</si>
  <si>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</si>
  <si>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</si>
  <si>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</si>
  <si>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</si>
  <si>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</si>
  <si>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</si>
  <si>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</si>
  <si>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</si>
  <si>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</si>
  <si>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</si>
  <si>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</si>
  <si>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</si>
  <si>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</si>
  <si>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</si>
  <si>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</si>
  <si>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</si>
  <si>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</si>
  <si>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</si>
  <si>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</si>
  <si>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</si>
  <si>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</si>
  <si>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</si>
  <si>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</si>
  <si>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</si>
  <si>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</si>
  <si>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</si>
  <si>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</si>
  <si>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</si>
  <si>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</si>
  <si>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</si>
  <si>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</si>
  <si>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</si>
  <si>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</si>
  <si>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</si>
  <si>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</si>
  <si>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</si>
  <si>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</si>
  <si>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</si>
  <si>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</si>
  <si>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</si>
  <si>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</si>
  <si>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</si>
  <si>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</si>
  <si>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</si>
  <si>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</si>
  <si>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</si>
  <si>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</si>
  <si>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</si>
  <si>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</si>
  <si>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</si>
  <si>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</si>
  <si>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</si>
  <si>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</si>
  <si>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</si>
  <si>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</si>
  <si>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</si>
  <si>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</si>
  <si>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</si>
  <si>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</si>
  <si>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</si>
  <si>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</si>
  <si>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</si>
  <si>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</si>
  <si>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</si>
  <si>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</si>
  <si>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</si>
  <si>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</si>
  <si>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</si>
  <si>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</si>
  <si>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</si>
  <si>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</si>
  <si>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</si>
  <si>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</si>
  <si>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</si>
  <si>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</si>
  <si>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</si>
  <si>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</si>
  <si>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</si>
  <si>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</si>
  <si>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</si>
  <si>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</si>
  <si>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</si>
  <si>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</si>
  <si>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</si>
  <si>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</si>
  <si>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</si>
  <si>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</si>
  <si>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</si>
  <si>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</si>
  <si>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</si>
  <si>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</si>
  <si>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</si>
  <si>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</si>
  <si>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</si>
  <si>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</si>
  <si>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</si>
  <si>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</si>
  <si>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</si>
  <si>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</si>
  <si>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</si>
  <si>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</si>
  <si>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</si>
  <si>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</si>
  <si>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</si>
  <si>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</si>
  <si>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</si>
  <si>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</si>
  <si>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</si>
  <si>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</si>
  <si>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</si>
  <si>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</si>
  <si>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</si>
  <si>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</si>
  <si>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</si>
  <si>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</si>
  <si>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</si>
  <si>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</si>
  <si>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</si>
  <si>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</si>
  <si>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</si>
  <si>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</si>
  <si>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</si>
  <si>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</si>
  <si>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</si>
  <si>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</si>
  <si>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</si>
  <si>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</si>
  <si>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</si>
  <si>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</si>
  <si>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</si>
  <si>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</si>
  <si>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</si>
  <si>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</si>
  <si>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</si>
  <si>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</si>
  <si>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</si>
  <si>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</si>
  <si>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</si>
  <si>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</si>
  <si>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</si>
  <si>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</si>
  <si>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</si>
  <si>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</si>
  <si>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</si>
  <si>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</si>
  <si>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</si>
  <si>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</si>
  <si>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</si>
  <si>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</si>
  <si>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</si>
  <si>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</si>
  <si>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</si>
  <si>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</si>
  <si>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</si>
  <si>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</si>
  <si>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</si>
  <si>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</si>
  <si>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</si>
  <si>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</si>
  <si>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</si>
  <si>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</si>
  <si>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</si>
  <si>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</si>
  <si>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</si>
  <si>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</si>
  <si>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</si>
  <si>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</si>
  <si>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</si>
  <si>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</si>
  <si>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</si>
  <si>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</si>
  <si>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</si>
  <si>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</si>
  <si>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</si>
  <si>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</si>
  <si>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</si>
  <si>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</si>
  <si>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</si>
  <si>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</si>
  <si>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</si>
  <si>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</si>
  <si>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</si>
  <si>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</si>
  <si>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</si>
  <si>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</si>
  <si>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</si>
  <si>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</si>
  <si>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</si>
  <si>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</si>
  <si>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</si>
  <si>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</si>
  <si>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</si>
  <si>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</si>
  <si>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</si>
  <si>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</si>
  <si>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</si>
  <si>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</si>
  <si>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</si>
  <si>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</si>
  <si>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</si>
  <si>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</si>
  <si>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</si>
  <si>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</si>
  <si>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</si>
  <si>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</si>
  <si>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</si>
  <si>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</si>
  <si>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</si>
  <si>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</si>
  <si>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</si>
  <si>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</si>
  <si>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</si>
  <si>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</si>
  <si>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</si>
  <si>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</si>
  <si>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</si>
  <si>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</si>
  <si>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</si>
  <si>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</si>
  <si>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</si>
  <si>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</si>
  <si>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</si>
  <si>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</si>
  <si>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</si>
  <si>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</si>
  <si>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</si>
  <si>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</si>
  <si>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</si>
  <si>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</si>
  <si>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</si>
  <si>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</si>
  <si>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</si>
  <si>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</si>
  <si>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</si>
  <si>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</si>
  <si>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</si>
  <si>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</si>
  <si>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</si>
  <si>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</si>
  <si>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</si>
  <si>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</si>
  <si>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</si>
  <si>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</si>
  <si>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</si>
  <si>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</si>
  <si>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</si>
  <si>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</si>
  <si>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</si>
  <si>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</si>
  <si>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</si>
  <si>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</si>
  <si>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</si>
  <si>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</si>
  <si>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</si>
  <si>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</si>
  <si>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</si>
  <si>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</si>
  <si>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</si>
  <si>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</si>
  <si>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</si>
  <si>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</si>
  <si>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</si>
  <si>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</si>
  <si>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</si>
  <si>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</si>
  <si>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</si>
  <si>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</si>
  <si>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</si>
  <si>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</si>
  <si>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</si>
  <si>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</si>
  <si>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</si>
  <si>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</si>
  <si>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</si>
  <si>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</si>
  <si>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</si>
  <si>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</si>
  <si>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</si>
  <si>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</si>
  <si>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</si>
  <si>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</si>
  <si>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</si>
  <si>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</si>
  <si>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</si>
  <si>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</si>
  <si>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</si>
  <si>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</si>
  <si>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</si>
  <si>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</si>
  <si>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</si>
  <si>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</si>
  <si>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</si>
  <si>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</si>
  <si>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</si>
  <si>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</si>
  <si>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</si>
  <si>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</si>
  <si>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</si>
  <si>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</si>
  <si>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</si>
  <si>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</si>
  <si>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</si>
  <si>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</si>
  <si>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</si>
  <si>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</si>
  <si>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</si>
  <si>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</si>
  <si>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</si>
  <si>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</si>
  <si>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</si>
  <si>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</si>
  <si>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</si>
  <si>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</si>
  <si>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</si>
  <si>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</si>
  <si>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</si>
  <si>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</si>
  <si>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</si>
  <si>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</si>
  <si>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</si>
  <si>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</si>
  <si>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</si>
  <si>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</si>
  <si>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</si>
  <si>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</si>
  <si>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</si>
  <si>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</si>
  <si>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</si>
  <si>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</si>
  <si>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</si>
  <si>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</si>
  <si>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</si>
  <si>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</si>
  <si>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</si>
  <si>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</si>
  <si>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</si>
  <si>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</si>
  <si>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</si>
  <si>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</si>
  <si>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</si>
  <si>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</si>
  <si>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</si>
  <si>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</si>
  <si>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</si>
  <si>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</si>
  <si>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</si>
  <si>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</si>
  <si>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</si>
  <si>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</si>
  <si>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</si>
  <si>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</si>
  <si>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</si>
  <si>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</si>
  <si>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</si>
  <si>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</si>
  <si>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</si>
  <si>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</si>
  <si>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</si>
  <si>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</si>
  <si>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</si>
  <si>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</si>
  <si>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</si>
  <si>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</si>
  <si>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</si>
  <si>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</si>
  <si>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</si>
  <si>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</si>
  <si>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</si>
  <si>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</si>
  <si>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</si>
  <si>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</si>
  <si>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</si>
  <si>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</si>
  <si>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</si>
  <si>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</si>
  <si>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</si>
  <si>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</si>
  <si>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</si>
  <si>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</si>
  <si>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</si>
  <si>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</si>
  <si>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</si>
  <si>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</si>
  <si>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</si>
  <si>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</si>
  <si>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</si>
  <si>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</si>
  <si>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</si>
  <si>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</si>
  <si>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</si>
  <si>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</si>
  <si>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</si>
  <si>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</si>
  <si>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</si>
  <si>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</si>
  <si>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</si>
  <si>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</si>
  <si>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</si>
  <si>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</si>
  <si>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</si>
  <si>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</si>
  <si>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</si>
  <si>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</si>
  <si>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</si>
  <si>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</si>
  <si>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</si>
  <si>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</si>
  <si>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</si>
  <si>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</si>
  <si>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</si>
  <si>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</si>
  <si>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</si>
  <si>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</si>
  <si>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</si>
  <si>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</si>
  <si>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</si>
  <si>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</si>
  <si>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</si>
  <si>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</si>
  <si>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</si>
  <si>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</si>
  <si>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</si>
  <si>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</si>
  <si>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</si>
  <si>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</si>
  <si>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</si>
  <si>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</si>
  <si>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</si>
  <si>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</si>
  <si>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</si>
  <si>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</si>
  <si>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</si>
  <si>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</si>
  <si>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</si>
  <si>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</si>
  <si>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</si>
  <si>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</si>
  <si>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</si>
  <si>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</si>
  <si>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</si>
  <si>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</si>
  <si>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</si>
  <si>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</si>
  <si>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</si>
  <si>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</si>
  <si>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</si>
  <si>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</si>
  <si>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</si>
  <si>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</si>
  <si>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</si>
  <si>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</si>
  <si>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</si>
  <si>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</si>
  <si>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</si>
  <si>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</si>
  <si>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</si>
  <si>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</si>
  <si>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</si>
  <si>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</si>
  <si>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</si>
  <si>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</si>
  <si>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</si>
  <si>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</si>
  <si>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</si>
  <si>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</si>
  <si>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</si>
  <si>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</si>
  <si>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</si>
  <si>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</si>
  <si>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</si>
  <si>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</si>
  <si>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</si>
  <si>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</si>
  <si>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</si>
  <si>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</si>
  <si>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</si>
  <si>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</si>
  <si>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</si>
  <si>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</si>
  <si>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</si>
  <si>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</si>
  <si>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</si>
  <si>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</si>
  <si>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</si>
  <si>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</si>
  <si>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</si>
  <si>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</si>
  <si>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</si>
  <si>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</si>
  <si>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</si>
  <si>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</si>
  <si>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</si>
  <si>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</si>
  <si>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</si>
  <si>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</si>
  <si>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</si>
  <si>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</si>
  <si>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</si>
  <si>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</si>
  <si>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</si>
  <si>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</si>
  <si>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</si>
  <si>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</si>
  <si>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</si>
  <si>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</si>
  <si>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</si>
  <si>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</si>
  <si>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</si>
  <si>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</si>
  <si>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</si>
  <si>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</si>
  <si>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</si>
  <si>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</si>
  <si>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</si>
  <si>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</si>
  <si>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</si>
  <si>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</si>
  <si>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</si>
  <si>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</si>
  <si>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</si>
  <si>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</si>
  <si>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</si>
  <si>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</si>
  <si>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</si>
  <si>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</si>
  <si>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</si>
  <si>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</si>
  <si>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</si>
  <si>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</si>
  <si>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</si>
  <si>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</si>
  <si>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</si>
  <si>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</si>
  <si>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</si>
  <si>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</si>
  <si>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</si>
  <si>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</si>
  <si>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</si>
  <si>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</si>
  <si>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</si>
  <si>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</si>
  <si>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</si>
  <si>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</si>
  <si>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</si>
  <si>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</si>
  <si>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</si>
  <si>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</si>
  <si>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</si>
  <si>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</si>
  <si>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</si>
  <si>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</si>
  <si>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</si>
  <si>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</si>
  <si>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</si>
  <si>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</si>
  <si>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</si>
  <si>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</si>
  <si>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</si>
  <si>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</si>
  <si>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</si>
  <si>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</si>
  <si>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</si>
  <si>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</si>
  <si>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</si>
  <si>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</si>
  <si>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</si>
  <si>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</si>
  <si>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</si>
  <si>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</si>
  <si>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</si>
  <si>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</si>
  <si>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</si>
  <si>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</si>
  <si>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</si>
  <si>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</si>
  <si>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</si>
  <si>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</si>
  <si>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</si>
  <si>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</si>
  <si>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</si>
  <si>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</si>
  <si>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</si>
  <si>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</si>
  <si>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</si>
  <si>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</si>
  <si>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</si>
  <si>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</si>
  <si>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</si>
  <si>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</si>
  <si>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</si>
  <si>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</si>
  <si>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</si>
  <si>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</si>
  <si>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</si>
  <si>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</si>
  <si>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</si>
  <si>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</si>
  <si>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</si>
  <si>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</si>
  <si>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</si>
  <si>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</si>
  <si>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</si>
  <si>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</si>
  <si>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</si>
  <si>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</si>
  <si>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</si>
  <si>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</si>
  <si>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</si>
  <si>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</si>
  <si>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</si>
  <si>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</si>
  <si>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</si>
  <si>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</si>
  <si>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</si>
  <si>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</si>
  <si>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</si>
  <si>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</si>
  <si>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</si>
  <si>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</si>
  <si>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</si>
  <si>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</si>
  <si>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</si>
  <si>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</si>
  <si>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</si>
  <si>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</si>
  <si>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</si>
  <si>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</si>
  <si>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</si>
  <si>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</si>
  <si>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</si>
  <si>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</si>
  <si>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</si>
  <si>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</si>
  <si>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</si>
  <si>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</si>
  <si>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</si>
  <si>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</si>
  <si>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</si>
  <si>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</si>
  <si>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</si>
  <si>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</si>
  <si>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</si>
  <si>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</si>
  <si>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</si>
  <si>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</si>
  <si>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</si>
  <si>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</si>
  <si>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</si>
  <si>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</si>
  <si>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</si>
  <si>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</si>
  <si>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</si>
  <si>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</si>
  <si>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</si>
  <si>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</si>
  <si>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</si>
  <si>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</si>
  <si>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</si>
  <si>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</si>
  <si>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</si>
  <si>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</si>
  <si>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</si>
  <si>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</si>
  <si>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</si>
  <si>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</si>
  <si>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</si>
  <si>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</si>
  <si>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</si>
  <si>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</si>
  <si>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</si>
  <si>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</si>
  <si>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</si>
  <si>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</si>
  <si>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</si>
  <si>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</si>
  <si>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</si>
  <si>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</si>
  <si>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</si>
  <si>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</si>
  <si>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</si>
  <si>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</si>
  <si>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</si>
  <si>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</si>
  <si>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</si>
  <si>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</si>
  <si>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</si>
  <si>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</si>
  <si>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</si>
  <si>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</si>
  <si>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</si>
  <si>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</si>
  <si>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</si>
  <si>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</si>
  <si>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</si>
  <si>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</si>
  <si>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</si>
  <si>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</si>
  <si>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</si>
  <si>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</si>
  <si>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</si>
  <si>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</si>
  <si>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</si>
  <si>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</si>
  <si>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</si>
  <si>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</si>
  <si>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</si>
  <si>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</si>
  <si>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</si>
  <si>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</si>
  <si>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</si>
  <si>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</si>
  <si>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</si>
  <si>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</si>
  <si>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</si>
  <si>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</si>
  <si>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</si>
  <si>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</si>
  <si>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</si>
  <si>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</si>
  <si>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</si>
  <si>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</si>
  <si>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</si>
  <si>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</si>
  <si>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</si>
  <si>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</si>
  <si>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</si>
  <si>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</si>
  <si>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</si>
  <si>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</si>
  <si>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</si>
  <si>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</si>
  <si>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</si>
  <si>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</si>
  <si>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</si>
  <si>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</si>
  <si>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</si>
  <si>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</si>
  <si>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</si>
  <si>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</si>
  <si>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</si>
  <si>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</si>
  <si>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</si>
  <si>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</si>
  <si>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</si>
  <si>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</si>
  <si>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</si>
  <si>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</si>
  <si>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</si>
  <si>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</si>
  <si>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</si>
  <si>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</si>
  <si>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</si>
  <si>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</si>
  <si>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</si>
  <si>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</si>
  <si>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</si>
  <si>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</si>
  <si>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</si>
  <si>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</si>
  <si>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</si>
  <si>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</si>
  <si>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</si>
  <si>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</si>
  <si>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</si>
  <si>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</si>
  <si>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</si>
  <si>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</si>
  <si>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</si>
  <si>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</si>
  <si>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</si>
  <si>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</si>
  <si>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</si>
  <si>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</si>
  <si>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</si>
  <si>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</si>
  <si>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</si>
  <si>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</si>
  <si>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</si>
  <si>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</si>
  <si>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</si>
  <si>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</si>
  <si>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</si>
  <si>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</si>
  <si>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</si>
  <si>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</si>
  <si>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</si>
  <si>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</si>
  <si>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</si>
  <si>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</si>
  <si>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</si>
  <si>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</si>
  <si>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</si>
  <si>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</si>
  <si>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</si>
  <si>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</si>
  <si>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</si>
  <si>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</si>
  <si>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</si>
  <si>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</si>
  <si>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</si>
  <si>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</si>
  <si>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</si>
  <si>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</si>
  <si>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</si>
  <si>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</si>
  <si>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</si>
  <si>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</si>
  <si>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</si>
  <si>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</si>
  <si>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</si>
  <si>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</si>
  <si>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</si>
  <si>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</si>
  <si>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</si>
  <si>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</si>
  <si>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</si>
  <si>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</si>
  <si>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</si>
  <si>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</si>
  <si>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</si>
  <si>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</si>
  <si>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</si>
  <si>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</si>
  <si>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</si>
  <si>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</si>
  <si>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</si>
  <si>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</si>
  <si>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</si>
  <si>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</si>
  <si>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</si>
  <si>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</si>
  <si>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</si>
  <si>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</si>
  <si>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</si>
  <si>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</si>
  <si>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</si>
  <si>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</si>
  <si>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</si>
  <si>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</si>
  <si>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</si>
  <si>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</si>
  <si>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</si>
  <si>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</si>
  <si>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</si>
  <si>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</si>
  <si>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</si>
  <si>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</si>
  <si>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</si>
  <si>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</si>
  <si>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</si>
  <si>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</si>
  <si>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</si>
  <si>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</si>
  <si>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</si>
  <si>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</si>
  <si>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</si>
  <si>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</si>
  <si>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</si>
  <si>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</si>
  <si>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</si>
  <si>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</si>
  <si>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</si>
  <si>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</si>
  <si>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</si>
  <si>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</si>
  <si>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</si>
  <si>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</si>
  <si>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</si>
  <si>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</si>
  <si>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</si>
  <si>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</si>
  <si>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</si>
  <si>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</si>
  <si>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</si>
  <si>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</si>
  <si>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</si>
  <si>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</si>
  <si>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</si>
  <si>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</si>
  <si>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</si>
  <si>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</si>
  <si>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</si>
  <si>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</si>
  <si>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</si>
  <si>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</si>
  <si>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</si>
  <si>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</si>
  <si>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</si>
  <si>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</si>
  <si>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</si>
  <si>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</si>
  <si>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</si>
  <si>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</si>
  <si>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</si>
  <si>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</si>
  <si>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</si>
  <si>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</si>
  <si>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</si>
  <si>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</si>
  <si>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</si>
  <si>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</si>
  <si>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</si>
  <si>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</si>
  <si>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</si>
  <si>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</si>
  <si>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</si>
  <si>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</si>
  <si>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</si>
  <si>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</si>
  <si>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</si>
  <si>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</si>
  <si>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</si>
  <si>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</si>
  <si>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</si>
  <si>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</si>
  <si>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</si>
  <si>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</si>
  <si>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</si>
  <si>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</si>
  <si>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</si>
  <si>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</si>
  <si>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</si>
  <si>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</si>
  <si>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</si>
  <si>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</si>
  <si>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</si>
  <si>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</si>
  <si>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</si>
  <si>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</si>
  <si>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</si>
  <si>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</si>
  <si>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</si>
  <si>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</si>
  <si>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</si>
  <si>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</si>
  <si>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</si>
  <si>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</si>
  <si>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</si>
  <si>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</si>
  <si>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</si>
  <si>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</si>
  <si>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</si>
  <si>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</si>
  <si>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</si>
  <si>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</si>
  <si>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</si>
  <si>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</si>
  <si>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</si>
  <si>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</si>
  <si>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</si>
  <si>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</si>
  <si>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</si>
  <si>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</si>
  <si>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</si>
  <si>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</si>
  <si>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</si>
  <si>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</si>
  <si>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</si>
  <si>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</si>
  <si>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</si>
  <si>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</si>
  <si>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</si>
  <si>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</si>
  <si>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</si>
  <si>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</si>
  <si>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</si>
  <si>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</si>
  <si>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</si>
  <si>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</si>
  <si>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</si>
  <si>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</si>
  <si>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</si>
  <si>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</si>
  <si>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</si>
  <si>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</si>
  <si>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</si>
  <si>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</si>
  <si>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</si>
  <si>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</si>
  <si>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</si>
  <si>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</si>
  <si>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</si>
  <si>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</si>
  <si>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</si>
  <si>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</si>
  <si>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</si>
  <si>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</si>
  <si>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</si>
  <si>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</si>
  <si>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</si>
  <si>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</si>
  <si>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</si>
  <si>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</si>
  <si>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</si>
  <si>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</si>
  <si>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</si>
  <si>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</si>
  <si>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</si>
  <si>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</si>
  <si>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</si>
  <si>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</si>
  <si>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</si>
  <si>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</si>
  <si>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</si>
  <si>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</si>
  <si>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</si>
  <si>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</si>
  <si>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</si>
  <si>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</si>
  <si>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</si>
  <si>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</si>
  <si>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</si>
  <si>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</si>
  <si>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</si>
  <si>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</si>
  <si>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</si>
  <si>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</si>
  <si>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</si>
  <si>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</si>
  <si>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</si>
  <si>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</si>
  <si>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</si>
  <si>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</si>
  <si>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</si>
  <si>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</si>
  <si>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</si>
  <si>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</si>
  <si>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</si>
  <si>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</si>
  <si>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</si>
  <si>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</si>
  <si>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</si>
  <si>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</si>
  <si>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</si>
  <si>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</si>
  <si>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</si>
  <si>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</si>
  <si>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</si>
  <si>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</si>
  <si>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</si>
  <si>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</si>
  <si>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</si>
  <si>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</si>
  <si>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</si>
  <si>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</si>
  <si>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</si>
  <si>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</si>
  <si>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</si>
  <si>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</si>
  <si>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</si>
  <si>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</si>
  <si>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</si>
  <si>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</si>
  <si>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</si>
  <si>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</si>
  <si>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</si>
  <si>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</si>
  <si>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</si>
  <si>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</si>
  <si>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</si>
  <si>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</si>
  <si>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</si>
  <si>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</si>
  <si>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</si>
  <si>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</si>
  <si>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</si>
  <si>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</si>
  <si>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</si>
  <si>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</si>
  <si>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</si>
  <si>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</si>
  <si>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</si>
  <si>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</si>
  <si>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</si>
  <si>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</si>
  <si>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</si>
  <si>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</si>
  <si>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</si>
  <si>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</si>
  <si>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</si>
  <si>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</si>
  <si>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</si>
  <si>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</si>
  <si>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</si>
  <si>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</si>
  <si>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</si>
  <si>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</si>
  <si>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</si>
  <si>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</si>
  <si>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</si>
  <si>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</si>
  <si>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</si>
  <si>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</si>
  <si>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</si>
  <si>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</si>
  <si>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</si>
  <si>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</si>
  <si>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</si>
  <si>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</si>
  <si>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</si>
  <si>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</si>
  <si>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</si>
  <si>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</si>
  <si>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</si>
  <si>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</si>
  <si>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</si>
  <si>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</si>
  <si>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</si>
  <si>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</si>
  <si>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</si>
  <si>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</si>
  <si>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</si>
  <si>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</si>
  <si>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</si>
  <si>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</si>
  <si>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</si>
  <si>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</si>
  <si>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</si>
  <si>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</si>
  <si>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</si>
  <si>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</si>
  <si>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</si>
  <si>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</si>
  <si>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</si>
  <si>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</si>
  <si>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</si>
  <si>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</si>
  <si>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</si>
  <si>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</si>
  <si>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</si>
  <si>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</si>
  <si>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</si>
  <si>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</si>
  <si>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</si>
  <si>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</si>
  <si>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</si>
  <si>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</si>
  <si>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</si>
  <si>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</si>
  <si>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</si>
  <si>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</si>
  <si>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</si>
  <si>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</si>
  <si>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</si>
  <si>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</si>
  <si>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</si>
  <si>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</si>
  <si>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</si>
  <si>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</si>
  <si>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</si>
  <si>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</si>
  <si>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</si>
  <si>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</si>
  <si>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</si>
  <si>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</si>
  <si>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</si>
  <si>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</si>
  <si>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</si>
  <si>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</si>
  <si>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</si>
  <si>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</si>
  <si>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</si>
  <si>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</si>
  <si>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</si>
  <si>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</si>
  <si>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</si>
  <si>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</si>
  <si>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</si>
  <si>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</si>
  <si>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</si>
  <si>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</si>
  <si>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</si>
  <si>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</si>
  <si>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</si>
  <si>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</si>
  <si>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</si>
  <si>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</si>
  <si>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</si>
  <si>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</si>
  <si>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</si>
  <si>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</si>
  <si>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</si>
  <si>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</si>
  <si>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</si>
  <si>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</si>
  <si>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</si>
  <si>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</si>
  <si>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</si>
  <si>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</si>
  <si>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</si>
  <si>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</si>
  <si>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</si>
  <si>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</si>
  <si>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</si>
  <si>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</si>
  <si>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</si>
  <si>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</si>
  <si>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</si>
  <si>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</si>
  <si>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</si>
  <si>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</si>
  <si>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</si>
  <si>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</si>
  <si>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</si>
  <si>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</si>
  <si>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</si>
  <si>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</si>
  <si>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</si>
  <si>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</si>
  <si>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</si>
  <si>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</si>
  <si>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</si>
  <si>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</si>
  <si>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</si>
  <si>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</si>
  <si>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</si>
  <si>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</si>
  <si>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</si>
  <si>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</si>
  <si>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</si>
  <si>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</si>
  <si>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</si>
  <si>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</si>
  <si>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</si>
  <si>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</si>
  <si>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</si>
  <si>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</si>
  <si>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</si>
  <si>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</si>
  <si>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</si>
  <si>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</si>
  <si>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</si>
  <si>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</si>
  <si>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</si>
  <si>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</si>
  <si>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</si>
  <si>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</si>
  <si>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</si>
  <si>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</si>
  <si>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</si>
  <si>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</si>
  <si>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</si>
  <si>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</si>
  <si>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</si>
  <si>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</si>
  <si>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</si>
  <si>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</si>
  <si>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</si>
  <si>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</si>
  <si>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</si>
  <si>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</si>
  <si>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</si>
  <si>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</si>
  <si>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</si>
  <si>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</si>
  <si>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</si>
  <si>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</si>
  <si>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</si>
  <si>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</si>
  <si>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</si>
  <si>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</si>
  <si>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</si>
  <si>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</si>
  <si>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</si>
  <si>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</si>
  <si>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</si>
  <si>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</si>
  <si>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</si>
  <si>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</si>
  <si>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</si>
  <si>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</si>
  <si>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</si>
  <si>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</si>
  <si>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</si>
  <si>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</si>
  <si>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</si>
  <si>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</si>
  <si>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</si>
  <si>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</si>
  <si>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</si>
  <si>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</si>
  <si>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</si>
  <si>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</si>
  <si>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</si>
  <si>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</si>
  <si>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</si>
  <si>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</si>
  <si>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</si>
  <si>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</si>
  <si>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</si>
  <si>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</si>
  <si>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</si>
  <si>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</si>
  <si>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</si>
  <si>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</si>
  <si>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</si>
  <si>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</si>
  <si>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</si>
  <si>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</si>
  <si>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</si>
  <si>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</si>
  <si>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</si>
  <si>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</si>
  <si>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</si>
  <si>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</si>
  <si>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</si>
  <si>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</si>
  <si>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</si>
  <si>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</si>
  <si>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</si>
  <si>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</si>
  <si>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</si>
  <si>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</si>
  <si>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</si>
  <si>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</si>
  <si>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</si>
  <si>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</si>
  <si>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</si>
  <si>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</si>
  <si>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</si>
  <si>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</si>
  <si>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</si>
  <si>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</si>
  <si>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</si>
  <si>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</si>
  <si>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</si>
  <si>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</si>
  <si>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</si>
  <si>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</si>
  <si>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</si>
  <si>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</si>
  <si>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</si>
  <si>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</si>
  <si>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</si>
  <si>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</si>
  <si>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</si>
  <si>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</si>
  <si>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</si>
  <si>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</si>
  <si>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</si>
  <si>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</si>
  <si>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</si>
  <si>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</si>
  <si>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</si>
  <si>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</si>
  <si>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</si>
  <si>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</si>
  <si>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</si>
  <si>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</si>
  <si>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</si>
  <si>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</si>
  <si>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</si>
  <si>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</si>
  <si>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</si>
  <si>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</si>
  <si>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</si>
  <si>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</si>
  <si>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</si>
  <si>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</si>
  <si>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</si>
  <si>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</si>
  <si>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</si>
  <si>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</si>
  <si>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</si>
  <si>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</si>
  <si>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</si>
  <si>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</si>
  <si>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</si>
  <si>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</si>
  <si>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</si>
  <si>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</si>
  <si>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</si>
  <si>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</si>
  <si>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</si>
  <si>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</si>
  <si>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</si>
  <si>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</si>
  <si>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</si>
  <si>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</si>
  <si>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</si>
  <si>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</si>
  <si>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</si>
  <si>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</si>
  <si>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</si>
  <si>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</si>
  <si>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</si>
  <si>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</si>
  <si>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</si>
  <si>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</si>
  <si>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</si>
  <si>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</si>
  <si>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</si>
  <si>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</si>
  <si>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</si>
  <si>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</si>
  <si>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</si>
  <si>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</si>
  <si>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</si>
  <si>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</si>
  <si>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</si>
  <si>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</si>
  <si>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</si>
  <si>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</si>
  <si>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</si>
  <si>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</si>
  <si>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</si>
  <si>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</si>
  <si>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</si>
  <si>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</si>
  <si>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</si>
  <si>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</si>
  <si>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</si>
  <si>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</si>
  <si>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</si>
  <si>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</si>
  <si>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</si>
  <si>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</si>
  <si>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</si>
  <si>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</si>
  <si>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</si>
  <si>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</si>
  <si>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</si>
  <si>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</si>
  <si>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</si>
  <si>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</si>
  <si>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</si>
  <si>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</si>
  <si>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</si>
  <si>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</si>
  <si>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</si>
  <si>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</si>
  <si>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</si>
  <si>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</si>
  <si>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</si>
  <si>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</si>
  <si>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</si>
  <si>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</si>
  <si>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</si>
  <si>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</si>
  <si>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</si>
  <si>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</si>
  <si>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</si>
  <si>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</si>
  <si>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</si>
  <si>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</si>
  <si>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</si>
  <si>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</si>
  <si>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</si>
  <si>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</si>
  <si>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</si>
  <si>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</si>
  <si>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</si>
  <si>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</si>
  <si>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</si>
  <si>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</si>
  <si>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</si>
  <si>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</si>
  <si>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</si>
  <si>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</si>
  <si>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</si>
  <si>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</si>
  <si>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</si>
  <si>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</si>
  <si>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</si>
  <si>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</si>
  <si>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</si>
  <si>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</si>
  <si>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</si>
  <si>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</si>
  <si>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</si>
  <si>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</si>
  <si>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</si>
  <si>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</si>
  <si>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</si>
  <si>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</si>
  <si>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</si>
  <si>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</si>
  <si>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</si>
  <si>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</si>
  <si>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</si>
  <si>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</si>
  <si>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</si>
  <si>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</si>
  <si>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</si>
  <si>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</si>
  <si>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</si>
  <si>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</si>
  <si>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</si>
  <si>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</si>
  <si>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</si>
  <si>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</si>
  <si>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</si>
  <si>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</si>
  <si>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</si>
  <si>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</si>
  <si>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</si>
  <si>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</si>
  <si>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</si>
  <si>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</si>
  <si>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</si>
  <si>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</si>
  <si>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</si>
  <si>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</si>
  <si>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</si>
  <si>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</si>
  <si>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</si>
  <si>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</si>
  <si>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</si>
  <si>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</si>
  <si>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</si>
  <si>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</si>
  <si>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</si>
  <si>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</si>
  <si>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</si>
  <si>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</si>
  <si>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</si>
  <si>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</si>
  <si>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</si>
  <si>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</si>
  <si>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</si>
  <si>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</si>
  <si>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</si>
  <si>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</si>
  <si>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</si>
  <si>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</si>
  <si>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</si>
  <si>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</si>
  <si>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</si>
  <si>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</si>
  <si>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</si>
  <si>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</si>
  <si>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</si>
  <si>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</si>
  <si>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</si>
  <si>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</si>
  <si>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</si>
  <si>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</si>
  <si>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</si>
  <si>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</si>
  <si>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</si>
  <si>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</si>
  <si>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</si>
  <si>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</si>
  <si>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</si>
  <si>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</si>
  <si>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</si>
  <si>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</si>
  <si>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</si>
  <si>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</si>
  <si>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</si>
  <si>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</si>
  <si>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</si>
  <si>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</si>
  <si>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</si>
  <si>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</si>
  <si>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</si>
  <si>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</si>
  <si>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</si>
  <si>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</si>
  <si>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</si>
  <si>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</si>
  <si>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</si>
  <si>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</si>
  <si>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</si>
  <si>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</si>
  <si>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</si>
  <si>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</si>
  <si>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</si>
  <si>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</si>
  <si>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</si>
  <si>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</si>
  <si>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</si>
  <si>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</si>
  <si>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</si>
  <si>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</si>
  <si>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</si>
  <si>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</si>
  <si>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</si>
  <si>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</si>
  <si>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</si>
  <si>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</si>
  <si>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</si>
  <si>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</si>
  <si>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</si>
  <si>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</si>
  <si>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</si>
  <si>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</si>
  <si>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</si>
  <si>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</si>
  <si>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</si>
  <si>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</si>
  <si>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</si>
  <si>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</si>
  <si>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</si>
  <si>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</si>
  <si>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</si>
  <si>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</si>
  <si>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</si>
  <si>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</si>
  <si>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</si>
  <si>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</si>
  <si>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</si>
  <si>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</si>
  <si>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</si>
  <si>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</si>
  <si>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</si>
  <si>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</si>
  <si>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</si>
  <si>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</si>
  <si>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</si>
  <si>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</si>
  <si>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</si>
  <si>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</si>
  <si>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</si>
  <si>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</si>
  <si>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</si>
  <si>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</si>
  <si>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</si>
  <si>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</si>
  <si>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</si>
  <si>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</si>
  <si>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</si>
  <si>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</si>
  <si>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</si>
  <si>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</si>
  <si>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</si>
  <si>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</si>
  <si>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</si>
  <si>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</si>
  <si>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</si>
  <si>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</si>
  <si>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</si>
  <si>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</si>
  <si>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</si>
  <si>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</si>
  <si>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</si>
  <si>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</si>
  <si>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</si>
  <si>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</si>
  <si>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</si>
  <si>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</si>
  <si>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</si>
  <si>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</si>
  <si>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</si>
  <si>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</si>
  <si>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</si>
  <si>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</si>
  <si>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</si>
  <si>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</si>
  <si>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</si>
  <si>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</si>
  <si>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</si>
  <si>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</si>
  <si>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</si>
  <si>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</si>
  <si>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</si>
  <si>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</si>
  <si>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</si>
  <si>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</si>
  <si>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</si>
  <si>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</si>
  <si>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</si>
  <si>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</si>
  <si>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</si>
  <si>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</si>
  <si>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</si>
  <si>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</si>
  <si>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</si>
  <si>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</si>
  <si>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</si>
  <si>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</si>
  <si>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</si>
  <si>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</si>
  <si>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</si>
  <si>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</si>
  <si>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</si>
  <si>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</si>
  <si>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</si>
  <si>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</si>
  <si>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</si>
  <si>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</si>
  <si>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</si>
  <si>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</si>
  <si>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</si>
  <si>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</si>
  <si>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</si>
  <si>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</si>
  <si>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</si>
  <si>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</si>
  <si>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</si>
  <si>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</si>
  <si>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</si>
  <si>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</si>
  <si>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</si>
  <si>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</si>
  <si>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</si>
  <si>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</si>
  <si>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</si>
  <si>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</si>
  <si>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</si>
  <si>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</si>
  <si>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</si>
  <si>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</si>
  <si>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</si>
  <si>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</si>
  <si>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</si>
  <si>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</si>
  <si>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</si>
  <si>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</si>
  <si>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</si>
  <si>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</si>
  <si>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</si>
  <si>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</si>
  <si>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</si>
  <si>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</si>
  <si>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</si>
  <si>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</si>
  <si>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</si>
  <si>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</si>
  <si>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</si>
  <si>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</si>
  <si>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</si>
  <si>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</si>
  <si>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</si>
  <si>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</si>
  <si>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</si>
  <si>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</si>
  <si>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</si>
  <si>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</si>
  <si>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</si>
  <si>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</si>
  <si>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</si>
  <si>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</si>
  <si>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</si>
  <si>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</si>
  <si>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</si>
  <si>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</si>
  <si>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</si>
  <si>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</si>
  <si>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</si>
  <si>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</si>
  <si>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</si>
  <si>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</si>
  <si>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</si>
  <si>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</si>
  <si>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</si>
  <si>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</si>
  <si>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</si>
  <si>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</si>
  <si>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</si>
  <si>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</si>
  <si>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</si>
  <si>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</si>
  <si>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</si>
  <si>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</si>
  <si>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</si>
  <si>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</si>
  <si>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</si>
  <si>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</si>
  <si>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</si>
  <si>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</si>
  <si>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</si>
  <si>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</si>
  <si>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</si>
  <si>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</si>
  <si>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</si>
  <si>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</si>
  <si>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</si>
  <si>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</si>
  <si>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</si>
  <si>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</si>
  <si>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</si>
  <si>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</si>
  <si>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</si>
  <si>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</si>
  <si>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</si>
  <si>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</si>
  <si>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</si>
  <si>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</si>
  <si>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</si>
  <si>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</si>
  <si>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</si>
  <si>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</si>
  <si>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</si>
  <si>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</si>
  <si>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</si>
  <si>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</si>
  <si>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</si>
  <si>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</si>
  <si>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</si>
  <si>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</si>
  <si>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</si>
  <si>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</si>
  <si>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</si>
  <si>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</si>
  <si>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</si>
  <si>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</si>
  <si>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</si>
  <si>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</si>
  <si>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</si>
  <si>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</si>
  <si>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</si>
  <si>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</si>
  <si>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</si>
  <si>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</si>
  <si>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</si>
  <si>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</si>
  <si>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</si>
  <si>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</si>
  <si>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</si>
  <si>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</si>
  <si>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</si>
  <si>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</si>
  <si>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</si>
  <si>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</si>
  <si>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</si>
  <si>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</si>
  <si>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</si>
  <si>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</si>
  <si>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</si>
  <si>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</si>
  <si>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</si>
  <si>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</si>
  <si>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</si>
  <si>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</si>
  <si>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</si>
  <si>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</si>
  <si>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</si>
  <si>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</si>
  <si>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</si>
  <si>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</si>
  <si>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</si>
  <si>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</si>
  <si>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</si>
  <si>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</si>
  <si>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</si>
  <si>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</si>
  <si>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</si>
  <si>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</si>
  <si>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</si>
  <si>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</si>
  <si>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</si>
  <si>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</si>
  <si>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</si>
  <si>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</si>
  <si>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</si>
  <si>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</si>
  <si>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</si>
  <si>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</si>
  <si>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</si>
  <si>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</si>
  <si>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</si>
  <si>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</si>
  <si>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</si>
  <si>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</si>
  <si>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</si>
  <si>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</si>
  <si>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</si>
  <si>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</si>
  <si>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</si>
  <si>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</si>
  <si>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</si>
  <si>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</si>
  <si>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</si>
  <si>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</si>
  <si>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</si>
  <si>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</si>
  <si>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</si>
  <si>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</si>
  <si>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</si>
  <si>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</si>
  <si>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</si>
  <si>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</si>
  <si>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</si>
  <si>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</si>
  <si>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</si>
  <si>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</si>
  <si>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</si>
  <si>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</si>
  <si>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</si>
  <si>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</si>
  <si>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</si>
  <si>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</si>
  <si>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</si>
  <si>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</si>
  <si>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</si>
  <si>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</si>
  <si>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</si>
  <si>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</si>
  <si>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</si>
  <si>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</si>
  <si>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</si>
  <si>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</si>
  <si>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</si>
  <si>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</si>
  <si>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</si>
  <si>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</si>
  <si>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</si>
  <si>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</si>
  <si>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</si>
  <si>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</si>
  <si>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</si>
  <si>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</si>
  <si>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</si>
  <si>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</si>
  <si>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</si>
  <si>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</si>
  <si>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</si>
  <si>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</si>
  <si>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</si>
  <si>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</si>
  <si>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</si>
  <si>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</si>
  <si>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</si>
  <si>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</si>
  <si>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</si>
  <si>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</si>
  <si>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</si>
  <si>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</si>
  <si>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</si>
  <si>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</si>
  <si>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</si>
  <si>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</si>
  <si>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</si>
  <si>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</si>
  <si>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</si>
  <si>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</si>
  <si>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</si>
  <si>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</si>
  <si>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</si>
  <si>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</si>
  <si>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</si>
  <si>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</si>
  <si>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</si>
  <si>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</si>
  <si>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</si>
  <si>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</si>
  <si>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</si>
  <si>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</si>
  <si>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</si>
  <si>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</si>
  <si>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</si>
  <si>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</si>
  <si>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</si>
  <si>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</si>
  <si>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</si>
  <si>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</si>
  <si>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</si>
  <si>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</si>
  <si>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</si>
  <si>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</si>
  <si>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</si>
  <si>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</si>
  <si>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</si>
  <si>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</si>
  <si>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</si>
  <si>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</si>
  <si>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</si>
  <si>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</si>
  <si>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</si>
  <si>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</si>
  <si>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</si>
  <si>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</si>
  <si>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</si>
  <si>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</si>
  <si>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</si>
  <si>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</si>
  <si>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</si>
  <si>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</si>
  <si>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</si>
  <si>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</si>
  <si>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</si>
  <si>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</si>
  <si>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</si>
  <si>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</si>
  <si>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</si>
  <si>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</si>
  <si>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</si>
  <si>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</si>
  <si>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</si>
  <si>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</si>
  <si>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</si>
  <si>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</si>
  <si>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</si>
  <si>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</si>
  <si>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</si>
  <si>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</si>
  <si>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</si>
  <si>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</si>
  <si>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</si>
  <si>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</si>
  <si>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</si>
  <si>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</si>
  <si>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</si>
  <si>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</si>
  <si>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</si>
  <si>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</si>
  <si>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</si>
  <si>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</si>
  <si>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</si>
  <si>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</si>
  <si>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</si>
  <si>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</si>
  <si>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</si>
  <si>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</si>
  <si>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</si>
  <si>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</si>
  <si>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</si>
  <si>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</si>
  <si>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</si>
  <si>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</si>
  <si>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</si>
  <si>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</si>
  <si>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</si>
  <si>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</si>
  <si>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</si>
  <si>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</si>
  <si>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</si>
  <si>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</si>
  <si>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</si>
  <si>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</si>
  <si>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</si>
  <si>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</si>
  <si>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</si>
  <si>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</si>
  <si>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</si>
  <si>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</si>
  <si>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</si>
  <si>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</si>
  <si>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</si>
  <si>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</si>
  <si>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</si>
  <si>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</si>
  <si>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</si>
  <si>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</si>
  <si>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</si>
  <si>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</si>
  <si>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</si>
  <si>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</si>
  <si>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</si>
  <si>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</si>
  <si>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</si>
  <si>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</si>
  <si>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</si>
  <si>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</si>
  <si>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</si>
  <si>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</si>
  <si>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</si>
  <si>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</si>
  <si>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</si>
  <si>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</si>
  <si>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</si>
  <si>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</si>
  <si>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</si>
  <si>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</si>
  <si>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</si>
  <si>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</si>
  <si>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</si>
  <si>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</si>
  <si>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</si>
  <si>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</si>
  <si>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</si>
  <si>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</si>
  <si>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</si>
  <si>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</si>
  <si>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</si>
  <si>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</si>
  <si>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</si>
  <si>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</si>
  <si>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</si>
  <si>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</si>
  <si>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</si>
  <si>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</si>
  <si>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</si>
  <si>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</si>
  <si>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</si>
  <si>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</si>
  <si>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</si>
  <si>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</si>
  <si>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</si>
  <si>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</si>
  <si>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</si>
  <si>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</si>
  <si>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</si>
  <si>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</si>
  <si>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</si>
  <si>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</si>
  <si>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</si>
  <si>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</si>
  <si>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</si>
  <si>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</si>
  <si>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</si>
  <si>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</si>
  <si>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</si>
  <si>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</si>
  <si>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</si>
  <si>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</si>
  <si>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</si>
  <si>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</si>
  <si>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</si>
  <si>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</si>
  <si>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</si>
  <si>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</si>
  <si>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</si>
  <si>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</si>
  <si>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</si>
  <si>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</si>
  <si>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</si>
  <si>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</si>
  <si>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</si>
  <si>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</si>
  <si>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</si>
  <si>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</si>
  <si>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</si>
  <si>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</si>
  <si>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</si>
  <si>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</si>
  <si>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</si>
  <si>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</si>
  <si>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</si>
  <si>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</si>
  <si>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</si>
  <si>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</si>
  <si>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</si>
  <si>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</si>
  <si>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</si>
  <si>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</si>
  <si>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</si>
  <si>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</si>
  <si>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</si>
  <si>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</si>
  <si>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</si>
  <si>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</si>
  <si>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</si>
  <si>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</si>
  <si>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</si>
  <si>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</si>
  <si>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</si>
  <si>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</si>
  <si>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</si>
  <si>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</si>
  <si>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</si>
  <si>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</si>
  <si>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</si>
  <si>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</si>
  <si>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</si>
  <si>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</si>
  <si>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</si>
  <si>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</si>
  <si>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</si>
  <si>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</si>
  <si>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</si>
  <si>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</si>
  <si>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</si>
  <si>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</si>
  <si>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</si>
  <si>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</si>
  <si>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</si>
  <si>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</si>
  <si>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</si>
  <si>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</si>
  <si>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</si>
  <si>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</si>
  <si>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</si>
  <si>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</si>
  <si>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</si>
  <si>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</si>
  <si>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</si>
  <si>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</si>
  <si>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</si>
  <si>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</si>
  <si>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</si>
  <si>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</si>
  <si>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</si>
  <si>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</si>
  <si>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</si>
  <si>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</si>
  <si>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</si>
  <si>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</si>
  <si>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</si>
  <si>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</si>
  <si>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</si>
  <si>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</si>
  <si>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</si>
  <si>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</si>
  <si>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</si>
  <si>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</si>
  <si>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</si>
  <si>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</si>
  <si>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</si>
  <si>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</si>
  <si>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</si>
  <si>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</si>
  <si>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</si>
  <si>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</si>
  <si>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</si>
  <si>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</si>
  <si>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</si>
  <si>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</si>
  <si>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</si>
  <si>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</si>
  <si>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</si>
  <si>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</si>
  <si>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</si>
  <si>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</si>
  <si>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</si>
  <si>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</si>
  <si>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</si>
  <si>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</si>
  <si>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</si>
  <si>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</si>
  <si>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</si>
  <si>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</si>
  <si>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</si>
  <si>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</si>
  <si>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</si>
  <si>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</si>
  <si>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</si>
  <si>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</si>
  <si>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</si>
  <si>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</si>
  <si>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</si>
  <si>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</si>
  <si>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</si>
  <si>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</si>
  <si>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</si>
  <si>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</si>
  <si>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</si>
  <si>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</si>
  <si>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</si>
  <si>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</si>
  <si>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</si>
  <si>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</si>
  <si>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</si>
  <si>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</si>
  <si>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</si>
  <si>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</si>
  <si>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</si>
  <si>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</si>
  <si>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</si>
  <si>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</si>
  <si>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</si>
  <si>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</si>
  <si>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</si>
  <si>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</si>
  <si>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</si>
  <si>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</si>
  <si>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</si>
  <si>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</si>
  <si>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</si>
  <si>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</si>
  <si>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</si>
  <si>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</si>
  <si>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</si>
  <si>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</si>
  <si>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</si>
  <si>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</si>
  <si>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</si>
  <si>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</si>
  <si>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</si>
  <si>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</si>
  <si>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</si>
  <si>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</si>
  <si>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</si>
  <si>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</si>
  <si>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</si>
  <si>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</si>
  <si>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</si>
  <si>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</si>
  <si>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</si>
  <si>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</si>
  <si>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</si>
  <si>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</si>
  <si>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</si>
  <si>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</si>
  <si>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</si>
  <si>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</si>
  <si>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</si>
  <si>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</si>
  <si>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</si>
  <si>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</si>
  <si>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</si>
  <si>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</si>
  <si>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</si>
  <si>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</si>
  <si>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</si>
  <si>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</si>
  <si>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</si>
  <si>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</si>
  <si>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</si>
  <si>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</si>
  <si>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</si>
  <si>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</si>
  <si>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</si>
  <si>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</si>
  <si>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</si>
  <si>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</si>
  <si>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</si>
  <si>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</si>
  <si>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</si>
  <si>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</si>
  <si>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</si>
  <si>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</si>
  <si>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</si>
  <si>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</si>
  <si>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</si>
  <si>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</si>
  <si>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</si>
  <si>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</si>
  <si>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</si>
  <si>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</si>
  <si>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</si>
  <si>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</si>
  <si>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</si>
  <si>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</si>
  <si>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</si>
  <si>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</si>
  <si>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</si>
  <si>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</si>
  <si>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</si>
  <si>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</si>
  <si>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</si>
  <si>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</si>
  <si>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</si>
  <si>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</si>
  <si>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</si>
  <si>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</si>
  <si>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</si>
  <si>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</si>
  <si>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</si>
  <si>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</si>
  <si>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</si>
  <si>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</si>
  <si>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</si>
  <si>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</si>
  <si>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</si>
  <si>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</si>
  <si>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</si>
  <si>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</si>
  <si>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</si>
  <si>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</si>
  <si>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</si>
  <si>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</si>
  <si>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</si>
  <si>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</si>
  <si>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</si>
  <si>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</si>
  <si>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</si>
  <si>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</si>
  <si>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</si>
  <si>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</si>
  <si>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</si>
  <si>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</si>
  <si>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</si>
  <si>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</si>
  <si>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</si>
  <si>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</si>
  <si>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</si>
  <si>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</si>
  <si>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</si>
  <si>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</si>
  <si>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</si>
  <si>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</si>
  <si>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</si>
  <si>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</si>
  <si>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</si>
  <si>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</si>
  <si>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</si>
  <si>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</si>
  <si>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</si>
  <si>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</si>
  <si>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</si>
  <si>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</si>
  <si>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</si>
  <si>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</si>
  <si>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</si>
  <si>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</si>
  <si>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</si>
  <si>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</si>
  <si>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</si>
  <si>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</si>
  <si>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</si>
  <si>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</si>
  <si>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</si>
  <si>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</si>
  <si>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</si>
  <si>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</si>
  <si>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</si>
  <si>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</si>
  <si>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</si>
  <si>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</si>
  <si>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</si>
  <si>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</si>
  <si>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</si>
  <si>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</si>
  <si>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</si>
  <si>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</si>
  <si>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</si>
  <si>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</si>
  <si>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</si>
  <si>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</si>
  <si>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</si>
  <si>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</si>
  <si>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</si>
  <si>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</si>
  <si>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</si>
  <si>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</si>
  <si>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</si>
  <si>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</si>
  <si>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</si>
  <si>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</si>
  <si>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</si>
  <si>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</si>
  <si>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</si>
  <si>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</si>
  <si>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</si>
  <si>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</si>
  <si>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</si>
  <si>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</si>
  <si>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</si>
  <si>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</si>
  <si>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</si>
  <si>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</si>
  <si>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</si>
  <si>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</si>
  <si>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</si>
  <si>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</si>
  <si>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</si>
  <si>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</si>
  <si>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</si>
  <si>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</si>
  <si>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</si>
  <si>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</si>
  <si>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</si>
  <si>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</si>
  <si>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</si>
  <si>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</si>
  <si>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</si>
  <si>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</si>
  <si>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</si>
  <si>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</si>
  <si>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</si>
  <si>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</si>
  <si>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</si>
  <si>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</si>
  <si>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</si>
  <si>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</si>
  <si>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</si>
  <si>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</si>
  <si>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</si>
  <si>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</si>
  <si>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</si>
  <si>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</si>
  <si>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</si>
  <si>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</si>
  <si>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</si>
  <si>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</si>
  <si>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</si>
  <si>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</si>
  <si>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</si>
  <si>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</si>
  <si>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</si>
  <si>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</si>
  <si>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</si>
  <si>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</si>
  <si>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</si>
  <si>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</si>
  <si>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</si>
  <si>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</si>
  <si>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</si>
  <si>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</si>
  <si>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</si>
  <si>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</si>
  <si>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</si>
  <si>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</si>
  <si>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</si>
  <si>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</si>
  <si>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</si>
  <si>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</si>
  <si>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</si>
  <si>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</si>
  <si>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</si>
  <si>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</si>
  <si>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</si>
  <si>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</si>
  <si>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</si>
  <si>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</si>
  <si>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</si>
  <si>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</si>
  <si>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</si>
  <si>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</si>
  <si>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</si>
  <si>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</si>
  <si>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</si>
  <si>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</si>
  <si>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</si>
  <si>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</si>
  <si>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</si>
  <si>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</si>
  <si>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</si>
  <si>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</si>
  <si>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</si>
  <si>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</si>
  <si>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</si>
  <si>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</si>
  <si>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</si>
  <si>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</si>
  <si>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</si>
  <si>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</si>
  <si>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</si>
  <si>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</si>
  <si>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</si>
  <si>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</si>
  <si>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</si>
  <si>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</si>
  <si>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</si>
  <si>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</si>
  <si>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</si>
  <si>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</si>
  <si>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</si>
  <si>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</si>
  <si>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</si>
  <si>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</si>
  <si>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</si>
  <si>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</si>
  <si>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</si>
  <si>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</si>
  <si>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</si>
  <si>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</si>
  <si>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</si>
  <si>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</si>
  <si>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</si>
  <si>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</si>
  <si>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</si>
  <si>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</si>
  <si>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</si>
  <si>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</si>
  <si>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</si>
  <si>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</si>
  <si>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</si>
  <si>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</si>
  <si>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</si>
  <si>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</si>
  <si>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</si>
  <si>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</si>
  <si>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</si>
  <si>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</si>
  <si>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</si>
  <si>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</si>
  <si>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</si>
  <si>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</si>
  <si>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</si>
  <si>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</si>
  <si>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</si>
  <si>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</si>
  <si>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</si>
  <si>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</si>
  <si>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</si>
  <si>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</si>
  <si>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</si>
  <si>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</si>
  <si>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</si>
  <si>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</si>
  <si>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</si>
  <si>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</si>
  <si>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</si>
  <si>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</si>
  <si>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</si>
  <si>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</si>
  <si>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</si>
  <si>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</si>
  <si>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</si>
  <si>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</si>
  <si>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</si>
  <si>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</si>
  <si>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</si>
  <si>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</si>
  <si>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</si>
  <si>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</si>
  <si>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</si>
  <si>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</si>
  <si>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</si>
  <si>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</si>
  <si>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</si>
  <si>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</si>
  <si>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</si>
  <si>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</si>
  <si>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</si>
  <si>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</si>
  <si>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</si>
  <si>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</si>
  <si>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</si>
  <si>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</si>
  <si>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</si>
  <si>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</si>
  <si>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</si>
  <si>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</si>
  <si>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</si>
  <si>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</si>
  <si>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</si>
  <si>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</si>
  <si>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</si>
  <si>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</si>
  <si>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</si>
  <si>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</si>
  <si>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</si>
  <si>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</si>
  <si>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</si>
  <si>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</si>
  <si>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</si>
  <si>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</si>
  <si>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</si>
  <si>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</si>
  <si>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</si>
  <si>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</si>
  <si>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</si>
  <si>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</si>
  <si>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</si>
  <si>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</si>
  <si>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</si>
  <si>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</si>
  <si>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</si>
  <si>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</si>
  <si>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</si>
  <si>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</si>
  <si>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</si>
  <si>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</si>
  <si>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</si>
  <si>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</si>
  <si>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</si>
  <si>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</si>
  <si>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</si>
  <si>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</si>
  <si>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</si>
  <si>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</si>
  <si>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</si>
  <si>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</si>
  <si>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</si>
  <si>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</si>
  <si>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</si>
  <si>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</si>
  <si>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</si>
  <si>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</si>
  <si>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</si>
  <si>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</si>
  <si>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</si>
  <si>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</si>
  <si>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</si>
  <si>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</si>
  <si>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</si>
  <si>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</si>
  <si>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</si>
  <si>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</si>
  <si>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</si>
  <si>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</si>
  <si>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</si>
  <si>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</si>
  <si>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</si>
  <si>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</si>
  <si>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</si>
  <si>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</si>
  <si>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</si>
  <si>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</si>
  <si>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</si>
  <si>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</si>
  <si>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</si>
  <si>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</si>
  <si>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</si>
  <si>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</si>
  <si>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</si>
  <si>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</si>
  <si>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</si>
  <si>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</si>
  <si>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</si>
  <si>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</si>
  <si>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</si>
  <si>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</si>
  <si>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</si>
  <si>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</si>
  <si>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</si>
  <si>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</si>
  <si>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</si>
  <si>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</si>
  <si>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</si>
  <si>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</si>
  <si>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</si>
  <si>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</si>
  <si>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</si>
  <si>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</si>
  <si>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</si>
  <si>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</si>
  <si>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</si>
  <si>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</si>
  <si>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</si>
  <si>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</si>
  <si>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</si>
  <si>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</si>
  <si>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</si>
  <si>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</si>
  <si>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</si>
  <si>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</si>
  <si>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</si>
  <si>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</si>
  <si>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</si>
  <si>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</si>
  <si>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</si>
  <si>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</si>
  <si>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</si>
  <si>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</si>
  <si>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</si>
  <si>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</si>
  <si>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</si>
  <si>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</si>
  <si>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</si>
  <si>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</si>
  <si>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</si>
  <si>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</si>
  <si>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</si>
  <si>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</si>
  <si>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</si>
  <si>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</si>
  <si>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</si>
  <si>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</si>
  <si>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</si>
  <si>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</si>
  <si>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</si>
  <si>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</si>
  <si>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</si>
  <si>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</si>
  <si>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</si>
  <si>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</si>
  <si>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</si>
  <si>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</si>
  <si>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</si>
  <si>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</si>
  <si>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</si>
  <si>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</si>
  <si>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</si>
  <si>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</si>
  <si>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</si>
  <si>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</si>
  <si>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</si>
  <si>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</si>
  <si>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</si>
  <si>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</si>
  <si>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</si>
  <si>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</si>
  <si>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</si>
  <si>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</si>
  <si>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</si>
  <si>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</si>
  <si>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</si>
  <si>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</si>
  <si>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</si>
  <si>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</si>
  <si>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</si>
  <si>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</si>
  <si>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</si>
  <si>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</si>
  <si>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</si>
  <si>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</si>
  <si>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</si>
  <si>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</si>
  <si>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</si>
  <si>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</si>
  <si>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</si>
  <si>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</si>
  <si>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</si>
  <si>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</si>
  <si>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</si>
  <si>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</si>
  <si>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</si>
  <si>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</si>
  <si>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</si>
  <si>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</si>
  <si>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</si>
  <si>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</si>
  <si>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</si>
  <si>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</si>
  <si>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</si>
  <si>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</si>
  <si>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</si>
  <si>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</si>
  <si>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</si>
  <si>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</si>
  <si>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</si>
  <si>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</si>
  <si>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</si>
  <si>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</si>
  <si>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</si>
  <si>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</si>
  <si>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</si>
  <si>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</si>
  <si>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</si>
  <si>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</si>
  <si>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</si>
  <si>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</si>
  <si>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</si>
  <si>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</si>
  <si>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</si>
  <si>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</si>
  <si>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</si>
  <si>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</si>
  <si>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</si>
  <si>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</si>
  <si>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</si>
  <si>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</si>
  <si>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</si>
  <si>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</si>
  <si>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</si>
  <si>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</si>
  <si>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</si>
  <si>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</si>
  <si>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</si>
  <si>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</si>
  <si>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</si>
  <si>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</si>
  <si>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</si>
  <si>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</si>
  <si>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</si>
  <si>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</si>
  <si>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</si>
  <si>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</si>
  <si>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</si>
  <si>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</si>
  <si>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</si>
  <si>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</si>
  <si>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</si>
  <si>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</si>
  <si>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</si>
  <si>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</si>
  <si>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</si>
  <si>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</si>
  <si>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</si>
  <si>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</si>
  <si>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</si>
  <si>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</si>
  <si>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</si>
  <si>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</si>
  <si>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</si>
  <si>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</si>
  <si>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</si>
  <si>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</si>
  <si>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</si>
  <si>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</si>
  <si>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</si>
  <si>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</si>
  <si>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</si>
  <si>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</si>
  <si>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</si>
  <si>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</si>
  <si>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</si>
  <si>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</si>
  <si>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</si>
  <si>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</si>
  <si>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</si>
  <si>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</si>
  <si>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</si>
  <si>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</si>
  <si>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</si>
  <si>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</si>
  <si>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</si>
  <si>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</si>
  <si>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</si>
  <si>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</si>
  <si>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</si>
  <si>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</si>
  <si>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</si>
  <si>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</si>
  <si>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</si>
  <si>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</si>
  <si>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</si>
  <si>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</si>
  <si>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</si>
  <si>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</si>
  <si>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</si>
  <si>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</si>
  <si>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</si>
  <si>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</si>
  <si>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</si>
  <si>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</si>
  <si>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</si>
  <si>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</si>
  <si>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</si>
  <si>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</si>
  <si>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</si>
  <si>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</si>
  <si>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</si>
  <si>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</si>
  <si>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</si>
  <si>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</si>
  <si>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</si>
  <si>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</si>
  <si>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</si>
  <si>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</si>
  <si>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</si>
  <si>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</si>
  <si>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</si>
  <si>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</si>
  <si>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</si>
  <si>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</si>
  <si>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</si>
  <si>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</si>
  <si>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</si>
  <si>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</si>
  <si>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</si>
  <si>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</si>
  <si>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</si>
  <si>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</si>
  <si>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</si>
  <si>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</si>
  <si>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</si>
  <si>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</si>
  <si>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</si>
  <si>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</si>
  <si>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</si>
  <si>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</si>
  <si>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</si>
  <si>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</si>
  <si>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</si>
  <si>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</si>
  <si>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</si>
  <si>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</si>
  <si>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</si>
  <si>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</si>
  <si>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</si>
  <si>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</si>
  <si>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</si>
  <si>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</si>
  <si>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</si>
  <si>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</si>
  <si>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</si>
  <si>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</si>
  <si>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</si>
  <si>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</si>
  <si>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</si>
  <si>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</si>
  <si>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</si>
  <si>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</si>
  <si>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</si>
  <si>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</si>
  <si>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</si>
  <si>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</si>
  <si>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</si>
  <si>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</si>
  <si>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</si>
  <si>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</si>
  <si>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</si>
  <si>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</si>
  <si>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</si>
  <si>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</si>
  <si>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</si>
  <si>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</si>
  <si>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</si>
  <si>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</si>
  <si>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</si>
  <si>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</si>
  <si>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</si>
  <si>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</si>
  <si>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</si>
  <si>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</si>
  <si>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</si>
  <si>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</si>
  <si>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</si>
  <si>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</si>
  <si>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</si>
  <si>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</si>
  <si>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</si>
  <si>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</si>
  <si>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</si>
  <si>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</si>
  <si>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</si>
  <si>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</si>
  <si>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</si>
  <si>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</si>
  <si>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</si>
  <si>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</si>
  <si>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</si>
  <si>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</si>
  <si>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</si>
  <si>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</si>
  <si>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</si>
  <si>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</si>
  <si>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</si>
  <si>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</si>
  <si>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</si>
  <si>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</si>
  <si>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</si>
  <si>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</si>
  <si>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</si>
  <si>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</si>
  <si>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</si>
  <si>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</si>
  <si>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</si>
  <si>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</si>
  <si>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</si>
  <si>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</si>
  <si>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</si>
  <si>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</si>
  <si>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</si>
  <si>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</si>
  <si>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</si>
  <si>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</si>
  <si>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</si>
  <si>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</si>
  <si>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</si>
  <si>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</si>
  <si>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</si>
  <si>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</si>
  <si>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</si>
  <si>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</si>
  <si>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</si>
  <si>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</si>
  <si>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</si>
  <si>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</si>
  <si>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</si>
  <si>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</si>
  <si>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</si>
  <si>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</si>
  <si>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</si>
  <si>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</si>
  <si>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</si>
  <si>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</si>
  <si>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</si>
  <si>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</si>
  <si>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</si>
  <si>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</si>
  <si>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</si>
  <si>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</si>
  <si>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</si>
  <si>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</si>
  <si>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</si>
  <si>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</si>
  <si>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</si>
  <si>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</si>
  <si>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</si>
  <si>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</si>
  <si>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</si>
  <si>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</si>
  <si>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</si>
  <si>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</si>
  <si>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</si>
  <si>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</si>
  <si>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</si>
  <si>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</si>
  <si>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</si>
  <si>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</si>
  <si>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</si>
  <si>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</si>
  <si>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</si>
  <si>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</si>
  <si>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</si>
  <si>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</si>
  <si>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</si>
  <si>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</si>
  <si>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</si>
  <si>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</si>
  <si>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</si>
  <si>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</si>
  <si>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</si>
  <si>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</si>
  <si>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</si>
  <si>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</si>
  <si>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</si>
  <si>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</si>
  <si>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</si>
  <si>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</si>
  <si>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</si>
  <si>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</si>
  <si>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</si>
  <si>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</si>
  <si>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</si>
  <si>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</si>
  <si>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</si>
  <si>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</si>
  <si>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</si>
  <si>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</si>
  <si>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</si>
  <si>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</si>
  <si>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</si>
  <si>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</si>
  <si>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</si>
  <si>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</si>
  <si>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</si>
  <si>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</si>
  <si>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</si>
  <si>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</si>
  <si>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</si>
  <si>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</si>
  <si>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</si>
  <si>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</si>
  <si>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</si>
  <si>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</si>
  <si>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</si>
  <si>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</si>
  <si>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</si>
  <si>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</si>
  <si>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</si>
  <si>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</si>
  <si>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</si>
  <si>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</si>
  <si>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</si>
  <si>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</si>
  <si>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</si>
  <si>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</si>
  <si>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</si>
  <si>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</si>
  <si>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</si>
  <si>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</si>
  <si>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</si>
  <si>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</si>
  <si>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</si>
  <si>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</si>
  <si>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</si>
  <si>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</si>
  <si>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</si>
  <si>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</si>
  <si>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</si>
  <si>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</si>
  <si>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</si>
  <si>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</si>
  <si>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</si>
  <si>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</si>
  <si>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</si>
  <si>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</si>
  <si>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</si>
  <si>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</si>
  <si>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</si>
  <si>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</si>
  <si>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</si>
  <si>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</si>
  <si>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</si>
  <si>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</si>
  <si>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</si>
  <si>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</si>
  <si>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</si>
  <si>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</si>
  <si>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</si>
  <si>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</si>
  <si>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</si>
  <si>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</si>
  <si>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</si>
  <si>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</si>
  <si>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</si>
  <si>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</si>
  <si>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</si>
  <si>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</si>
  <si>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</si>
  <si>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</si>
  <si>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</si>
  <si>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</si>
  <si>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</si>
  <si>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</si>
  <si>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</si>
  <si>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</si>
  <si>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</si>
  <si>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</si>
  <si>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</si>
  <si>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</si>
  <si>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</si>
  <si>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</si>
  <si>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</si>
  <si>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</si>
  <si>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</si>
  <si>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</si>
  <si>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</si>
  <si>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</si>
  <si>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</si>
  <si>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</si>
  <si>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</si>
  <si>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</si>
  <si>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</si>
  <si>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</si>
  <si>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</si>
  <si>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</si>
  <si>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</si>
  <si>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</si>
  <si>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</si>
  <si>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</si>
  <si>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</si>
  <si>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</si>
  <si>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</si>
  <si>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</si>
  <si>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</si>
  <si>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</si>
  <si>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</si>
  <si>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</si>
  <si>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</si>
  <si>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</si>
  <si>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</si>
  <si>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</si>
  <si>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</si>
  <si>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</si>
  <si>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</si>
  <si>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</si>
  <si>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</si>
  <si>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</si>
  <si>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</si>
  <si>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</si>
  <si>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</si>
  <si>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</si>
  <si>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</si>
  <si>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</si>
  <si>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</si>
  <si>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</si>
  <si>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</si>
  <si>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</si>
  <si>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</si>
  <si>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</si>
  <si>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</si>
  <si>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</si>
  <si>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</si>
  <si>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</si>
  <si>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</si>
  <si>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</si>
  <si>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</si>
  <si>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</si>
  <si>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</si>
  <si>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</si>
  <si>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</si>
  <si>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</si>
  <si>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</si>
  <si>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</si>
  <si>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</si>
  <si>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</si>
  <si>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</si>
  <si>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</si>
  <si>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</si>
  <si>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</si>
  <si>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</si>
  <si>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</si>
  <si>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</si>
  <si>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</si>
  <si>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</si>
  <si>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</si>
  <si>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</si>
  <si>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</si>
  <si>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</si>
  <si>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</si>
  <si>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</si>
  <si>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</si>
  <si>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</si>
  <si>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</si>
  <si>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</si>
  <si>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</si>
  <si>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</si>
  <si>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</si>
  <si>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</si>
  <si>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</si>
  <si>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</si>
  <si>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</si>
  <si>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</si>
  <si>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</si>
  <si>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</si>
  <si>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</si>
  <si>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</si>
  <si>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</si>
  <si>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</si>
  <si>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</si>
  <si>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</si>
  <si>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</si>
  <si>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</si>
  <si>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</si>
  <si>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</si>
  <si>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</si>
  <si>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</si>
  <si>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</si>
  <si>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</si>
  <si>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</si>
  <si>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</si>
  <si>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</si>
  <si>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</si>
  <si>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</si>
  <si>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</si>
  <si>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</si>
  <si>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</si>
  <si>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</si>
  <si>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</si>
  <si>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</si>
  <si>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</si>
  <si>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</si>
  <si>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</si>
  <si>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</si>
  <si>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</si>
  <si>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</si>
  <si>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</si>
  <si>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</si>
  <si>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</si>
  <si>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</si>
  <si>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</si>
  <si>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</si>
  <si>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</si>
  <si>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</si>
  <si>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</si>
  <si>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</si>
  <si>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</si>
  <si>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</si>
  <si>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</si>
  <si>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</si>
  <si>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</si>
  <si>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</si>
  <si>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</si>
  <si>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</si>
  <si>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</si>
  <si>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</si>
  <si>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</si>
  <si>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</si>
  <si>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</si>
  <si>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</si>
  <si>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</si>
  <si>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</si>
  <si>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</si>
  <si>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</si>
  <si>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</si>
  <si>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</si>
  <si>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</si>
  <si>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</si>
  <si>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</si>
  <si>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</si>
  <si>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</si>
  <si>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</si>
  <si>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</si>
  <si>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</si>
  <si>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</si>
  <si>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</si>
  <si>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</si>
  <si>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</si>
  <si>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</si>
  <si>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</si>
  <si>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</si>
  <si>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</si>
  <si>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</si>
  <si>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</si>
  <si>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</si>
  <si>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</si>
  <si>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</si>
  <si>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</si>
  <si>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</si>
  <si>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</si>
  <si>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</si>
  <si>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</si>
  <si>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</si>
  <si>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</si>
  <si>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</si>
  <si>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</si>
  <si>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</si>
  <si>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</si>
  <si>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</si>
  <si>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</si>
  <si>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</si>
  <si>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</si>
  <si>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</si>
  <si>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</si>
  <si>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</si>
  <si>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</si>
  <si>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</si>
  <si>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</si>
  <si>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</si>
  <si>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</si>
  <si>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</si>
  <si>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</si>
  <si>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</si>
  <si>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</si>
  <si>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</si>
  <si>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</si>
  <si>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</si>
  <si>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</si>
  <si>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</si>
  <si>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</si>
  <si>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</si>
  <si>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</si>
  <si>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</si>
  <si>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</si>
  <si>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</si>
  <si>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</si>
  <si>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</si>
  <si>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</si>
  <si>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</si>
  <si>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</si>
  <si>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</si>
  <si>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</si>
  <si>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</si>
  <si>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</si>
  <si>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</si>
  <si>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</si>
  <si>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</si>
  <si>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</si>
  <si>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</si>
  <si>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</si>
  <si>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</si>
  <si>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</si>
  <si>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</si>
  <si>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</si>
  <si>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</si>
  <si>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</si>
  <si>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</si>
  <si>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</si>
  <si>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</si>
  <si>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</si>
  <si>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</si>
  <si>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</si>
  <si>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</si>
  <si>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</si>
  <si>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</si>
  <si>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</si>
  <si>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</si>
  <si>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</si>
  <si>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</si>
  <si>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</si>
  <si>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</si>
  <si>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</si>
  <si>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</si>
  <si>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</si>
  <si>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</si>
  <si>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</si>
  <si>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</si>
  <si>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</si>
  <si>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</si>
  <si>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</si>
  <si>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</si>
  <si>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</si>
  <si>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</si>
  <si>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</si>
  <si>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</si>
  <si>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</si>
  <si>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</si>
  <si>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</si>
  <si>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</si>
  <si>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</si>
  <si>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</si>
  <si>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</si>
  <si>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</si>
  <si>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</si>
  <si>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</si>
  <si>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</si>
  <si>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</si>
  <si>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</si>
  <si>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</si>
  <si>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</si>
  <si>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</si>
  <si>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</si>
  <si>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</si>
  <si>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</si>
  <si>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</si>
  <si>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</si>
  <si>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</si>
  <si>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</si>
  <si>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</si>
  <si>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</si>
  <si>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</si>
  <si>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</si>
  <si>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</si>
  <si>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</si>
  <si>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</si>
  <si>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</si>
  <si>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</si>
  <si>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</si>
  <si>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</si>
  <si>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</si>
  <si>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</si>
  <si>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</si>
  <si>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</si>
  <si>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</si>
  <si>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</si>
  <si>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</si>
  <si>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</si>
  <si>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</si>
  <si>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</si>
  <si>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</si>
  <si>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</si>
  <si>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</si>
  <si>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</si>
  <si>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</si>
  <si>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</si>
  <si>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</si>
  <si>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</si>
  <si>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</si>
  <si>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</si>
  <si>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</si>
  <si>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</si>
  <si>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</si>
  <si>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</si>
  <si>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</si>
  <si>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</si>
  <si>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</si>
  <si>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</si>
  <si>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</si>
  <si>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</si>
  <si>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</si>
  <si>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</si>
  <si>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</si>
  <si>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</si>
  <si>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</si>
  <si>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</si>
  <si>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</si>
  <si>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</si>
  <si>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</si>
  <si>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</si>
  <si>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</si>
  <si>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</si>
  <si>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</si>
  <si>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</si>
  <si>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</si>
  <si>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</si>
  <si>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</si>
  <si>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</si>
  <si>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</si>
  <si>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</si>
  <si>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</si>
  <si>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</si>
  <si>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</si>
  <si>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</si>
  <si>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</si>
  <si>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</si>
  <si>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</si>
  <si>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</si>
  <si>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</si>
  <si>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</si>
  <si>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</si>
  <si>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</si>
  <si>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</si>
  <si>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</si>
  <si>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</si>
  <si>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</si>
  <si>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</si>
  <si>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</si>
  <si>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</si>
  <si>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</si>
  <si>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</si>
  <si>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</si>
  <si>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</si>
  <si>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</si>
  <si>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</si>
  <si>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</si>
  <si>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</si>
  <si>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</si>
  <si>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</si>
  <si>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</si>
  <si>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</si>
  <si>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</si>
  <si>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</si>
  <si>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</si>
  <si>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</si>
  <si>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</si>
  <si>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</si>
  <si>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</si>
  <si>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</si>
  <si>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</si>
  <si>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</si>
  <si>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</si>
  <si>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</si>
  <si>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</si>
  <si>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</si>
  <si>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</si>
  <si>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</si>
  <si>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</si>
  <si>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</si>
  <si>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</si>
  <si>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</si>
  <si>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</si>
  <si>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</si>
  <si>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</si>
  <si>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</si>
  <si>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</si>
  <si>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</si>
  <si>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</si>
  <si>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</si>
  <si>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</si>
  <si>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</si>
  <si>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</si>
  <si>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</si>
  <si>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</si>
  <si>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</si>
  <si>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</si>
  <si>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</si>
  <si>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</si>
  <si>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</si>
  <si>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</si>
  <si>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</si>
  <si>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</si>
  <si>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</si>
  <si>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</si>
  <si>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</si>
  <si>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</si>
  <si>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</si>
  <si>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</si>
  <si>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</si>
  <si>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</si>
  <si>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</si>
  <si>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</si>
  <si>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</si>
  <si>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</si>
  <si>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</si>
  <si>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</si>
  <si>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</si>
  <si>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</si>
  <si>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</si>
  <si>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</si>
  <si>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</si>
  <si>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</si>
  <si>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</si>
  <si>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</si>
  <si>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</si>
  <si>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</si>
  <si>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</si>
  <si>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</si>
  <si>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</si>
  <si>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</si>
  <si>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</si>
  <si>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</si>
  <si>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</si>
  <si>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</si>
  <si>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</si>
  <si>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</si>
  <si>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</si>
  <si>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</si>
  <si>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</si>
  <si>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</si>
  <si>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</si>
  <si>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</si>
  <si>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</si>
  <si>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</si>
  <si>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</si>
  <si>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</si>
  <si>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</si>
  <si>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</si>
  <si>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</si>
  <si>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</si>
  <si>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</si>
  <si>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</si>
  <si>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</si>
  <si>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</si>
  <si>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</si>
  <si>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</si>
  <si>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</si>
  <si>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</si>
  <si>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</si>
  <si>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</si>
  <si>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</si>
  <si>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</si>
  <si>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</si>
  <si>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</si>
  <si>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</si>
  <si>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</si>
  <si>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</si>
  <si>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</si>
  <si>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</si>
  <si>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</si>
  <si>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</si>
  <si>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</si>
  <si>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</si>
  <si>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</si>
  <si>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</si>
  <si>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</si>
  <si>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</si>
  <si>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</si>
  <si>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</si>
  <si>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</si>
  <si>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</si>
  <si>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</si>
  <si>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</si>
  <si>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</si>
  <si>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</si>
  <si>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</si>
  <si>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</si>
  <si>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</si>
  <si>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</si>
  <si>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</si>
  <si>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</si>
  <si>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</si>
  <si>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</si>
  <si>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</si>
  <si>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</si>
  <si>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</si>
  <si>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</si>
  <si>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</si>
  <si>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</si>
  <si>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</si>
  <si>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</si>
  <si>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</si>
  <si>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</si>
  <si>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</si>
  <si>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</si>
  <si>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</si>
  <si>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</si>
  <si>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</si>
  <si>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</si>
  <si>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</si>
  <si>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</si>
  <si>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</si>
  <si>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</si>
  <si>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</si>
  <si>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</si>
  <si>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</si>
  <si>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</si>
  <si>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</si>
  <si>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</si>
  <si>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</si>
  <si>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</si>
  <si>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</si>
  <si>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</si>
  <si>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</si>
  <si>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</si>
  <si>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</si>
  <si>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</si>
  <si>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</si>
  <si>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</si>
  <si>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</si>
  <si>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</si>
  <si>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</si>
  <si>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</si>
  <si>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</si>
  <si>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</si>
  <si>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</si>
  <si>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</si>
  <si>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</si>
  <si>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</si>
  <si>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</si>
  <si>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</si>
  <si>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</si>
  <si>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</si>
  <si>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</si>
  <si>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</si>
  <si>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</si>
  <si>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</si>
  <si>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</si>
  <si>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</si>
  <si>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</si>
  <si>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</si>
  <si>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</si>
  <si>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</si>
  <si>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</si>
  <si>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</si>
  <si>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</si>
  <si>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</si>
  <si>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</si>
  <si>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</si>
  <si>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</si>
  <si>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</si>
  <si>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</si>
  <si>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</si>
  <si>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</si>
  <si>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</si>
  <si>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</si>
  <si>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</si>
  <si>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</si>
  <si>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</si>
  <si>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</si>
  <si>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</si>
  <si>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</si>
  <si>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</si>
  <si>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</si>
  <si>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</si>
  <si>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</si>
  <si>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</si>
  <si>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</si>
  <si>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</si>
  <si>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</si>
  <si>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</si>
  <si>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</si>
  <si>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</si>
  <si>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</si>
  <si>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</si>
  <si>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</si>
  <si>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</si>
  <si>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</si>
  <si>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</si>
  <si>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</si>
  <si>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</si>
  <si>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</si>
  <si>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</si>
  <si>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</si>
  <si>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</si>
  <si>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</si>
  <si>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</si>
  <si>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</si>
  <si>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</si>
  <si>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</si>
  <si>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</si>
  <si>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</si>
  <si>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</si>
  <si>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</si>
  <si>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</si>
  <si>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</si>
  <si>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</si>
  <si>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</si>
  <si>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</si>
  <si>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</si>
  <si>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</si>
  <si>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</si>
  <si>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</si>
  <si>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</si>
  <si>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</si>
  <si>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</si>
  <si>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</si>
  <si>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</si>
  <si>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</si>
  <si>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</si>
  <si>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</si>
  <si>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</si>
  <si>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</si>
  <si>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</si>
  <si>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</si>
  <si>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</si>
  <si>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</si>
  <si>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</si>
  <si>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</si>
  <si>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</si>
  <si>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</si>
  <si>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</si>
  <si>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</si>
  <si>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</si>
  <si>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</si>
  <si>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</si>
  <si>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</si>
  <si>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</si>
  <si>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</si>
  <si>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</si>
  <si>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</si>
  <si>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</si>
  <si>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</si>
  <si>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</si>
  <si>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</si>
  <si>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</si>
  <si>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</si>
  <si>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</si>
  <si>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</si>
  <si>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</si>
  <si>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</si>
  <si>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</si>
  <si>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</si>
  <si>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</si>
  <si>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</si>
  <si>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</si>
  <si>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</si>
  <si>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</si>
  <si>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</si>
  <si>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</si>
  <si>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</si>
  <si>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</si>
  <si>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</si>
  <si>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</si>
  <si>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</si>
  <si>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</si>
  <si>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</si>
  <si>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</si>
  <si>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</si>
  <si>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</si>
  <si>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</si>
  <si>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</si>
  <si>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</si>
  <si>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</si>
  <si>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</si>
  <si>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</si>
  <si>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</si>
  <si>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</si>
  <si>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</si>
  <si>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</si>
  <si>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</si>
  <si>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</si>
  <si>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</si>
  <si>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</si>
  <si>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</si>
  <si>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</si>
  <si>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</si>
  <si>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</si>
  <si>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</si>
  <si>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</si>
  <si>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</si>
  <si>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</si>
  <si>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</si>
  <si>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</si>
  <si>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</si>
  <si>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</si>
  <si>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</si>
  <si>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</si>
  <si>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</si>
  <si>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</si>
  <si>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</si>
  <si>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</si>
  <si>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</si>
  <si>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</si>
  <si>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</si>
  <si>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</si>
  <si>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</si>
  <si>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</si>
  <si>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</si>
  <si>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</si>
  <si>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</si>
  <si>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</si>
  <si>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</si>
  <si>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</si>
  <si>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</si>
  <si>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</si>
  <si>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</si>
  <si>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</si>
  <si>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</si>
  <si>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</si>
  <si>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</si>
  <si>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</si>
  <si>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</si>
  <si>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</si>
  <si>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</si>
  <si>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</si>
  <si>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</si>
  <si>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</si>
  <si>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</si>
  <si>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</si>
  <si>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</si>
  <si>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</si>
  <si>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</si>
  <si>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</si>
  <si>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</si>
  <si>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</si>
  <si>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</si>
  <si>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</si>
  <si>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</si>
  <si>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</si>
  <si>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</si>
  <si>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</si>
  <si>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</si>
  <si>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</si>
  <si>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</si>
  <si>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</si>
  <si>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</si>
  <si>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</si>
  <si>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</si>
  <si>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</si>
  <si>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</si>
  <si>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</si>
  <si>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</si>
  <si>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</si>
  <si>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</si>
  <si>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</si>
  <si>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</si>
  <si>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</si>
  <si>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</si>
  <si>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</si>
  <si>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</si>
  <si>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</si>
  <si>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</si>
  <si>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</si>
  <si>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</si>
  <si>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</si>
  <si>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</si>
  <si>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</si>
  <si>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</si>
  <si>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</si>
  <si>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</si>
  <si>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</si>
  <si>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</si>
  <si>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</si>
  <si>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</si>
  <si>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</si>
  <si>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</si>
  <si>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</si>
  <si>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</si>
  <si>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</si>
  <si>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</si>
  <si>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</si>
  <si>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</si>
  <si>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</si>
  <si>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</si>
  <si>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</si>
  <si>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</si>
  <si>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</si>
  <si>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</si>
  <si>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</si>
  <si>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</si>
  <si>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</si>
  <si>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</si>
  <si>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</si>
  <si>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</si>
  <si>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</si>
  <si>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</si>
  <si>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</si>
  <si>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</si>
  <si>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</si>
  <si>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</si>
  <si>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</si>
  <si>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</si>
  <si>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</si>
  <si>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</si>
  <si>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</si>
  <si>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</si>
  <si>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</si>
  <si>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</si>
  <si>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</si>
  <si>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</si>
  <si>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</si>
  <si>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</si>
  <si>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</si>
  <si>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</si>
  <si>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</si>
  <si>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</si>
  <si>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</si>
  <si>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</si>
  <si>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</si>
  <si>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</si>
  <si>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</si>
  <si>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</si>
  <si>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</si>
  <si>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</si>
  <si>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</si>
  <si>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</si>
  <si>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</si>
  <si>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</si>
  <si>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</si>
  <si>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</si>
  <si>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</si>
  <si>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</si>
  <si>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</si>
  <si>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</si>
  <si>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</si>
  <si>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</si>
  <si>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</si>
  <si>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</si>
  <si>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</si>
  <si>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</si>
  <si>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</si>
  <si>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</si>
  <si>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</si>
  <si>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</si>
  <si>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</si>
  <si>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</si>
  <si>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</si>
  <si>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</si>
  <si>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</si>
  <si>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</si>
  <si>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</si>
  <si>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</si>
  <si>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</si>
  <si>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</si>
  <si>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</si>
  <si>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</si>
  <si>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</si>
  <si>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</si>
  <si>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</si>
  <si>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</si>
  <si>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</si>
  <si>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</si>
  <si>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</si>
  <si>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</si>
  <si>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</si>
  <si>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</si>
  <si>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</si>
  <si>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</si>
  <si>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</si>
  <si>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</si>
  <si>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</si>
  <si>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</si>
  <si>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</si>
  <si>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</si>
  <si>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</si>
  <si>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</si>
  <si>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</si>
  <si>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</si>
  <si>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</si>
  <si>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</si>
  <si>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</si>
  <si>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</si>
  <si>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</si>
  <si>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</si>
  <si>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</si>
  <si>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</si>
  <si>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</si>
  <si>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</si>
  <si>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</si>
  <si>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</si>
  <si>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</si>
  <si>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</si>
  <si>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</si>
  <si>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</si>
  <si>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</si>
  <si>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</si>
  <si>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</si>
  <si>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</si>
  <si>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</si>
  <si>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</si>
  <si>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</si>
  <si>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</si>
  <si>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</si>
  <si>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</si>
  <si>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</si>
  <si>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</si>
  <si>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</si>
  <si>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</si>
  <si>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</si>
  <si>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</si>
  <si>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</si>
  <si>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</si>
  <si>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</si>
  <si>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</si>
  <si>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</si>
  <si>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</si>
  <si>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</si>
  <si>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</si>
  <si>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</si>
  <si>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</si>
  <si>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</si>
  <si>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</si>
  <si>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</si>
  <si>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</si>
  <si>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</si>
  <si>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</si>
  <si>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</si>
  <si>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</si>
  <si>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</si>
  <si>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</si>
  <si>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</si>
  <si>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</si>
  <si>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</si>
  <si>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</si>
  <si>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</si>
  <si>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</si>
  <si>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</si>
  <si>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</si>
  <si>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</si>
  <si>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</si>
  <si>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</si>
  <si>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</si>
  <si>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</si>
  <si>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</si>
  <si>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</si>
  <si>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</si>
  <si>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</si>
  <si>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</si>
  <si>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</si>
  <si>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</si>
  <si>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</si>
  <si>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</si>
  <si>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</si>
  <si>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</si>
  <si>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</si>
  <si>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</si>
  <si>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</si>
  <si>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</si>
  <si>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</si>
  <si>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</si>
  <si>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</si>
  <si>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</si>
  <si>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</si>
  <si>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</si>
  <si>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</si>
  <si>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</si>
  <si>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</si>
  <si>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</si>
  <si>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</si>
  <si>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</si>
  <si>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</si>
  <si>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</si>
  <si>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</si>
  <si>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</si>
  <si>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</si>
  <si>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</si>
  <si>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</si>
  <si>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</si>
  <si>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</si>
  <si>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</si>
  <si>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</si>
  <si>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</si>
  <si>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</si>
  <si>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</si>
  <si>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</si>
  <si>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</si>
  <si>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</si>
  <si>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</si>
  <si>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</si>
  <si>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</si>
  <si>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</si>
  <si>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</si>
  <si>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</si>
  <si>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</si>
  <si>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</si>
  <si>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</si>
  <si>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</si>
  <si>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</si>
  <si>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</si>
  <si>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</si>
  <si>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</si>
  <si>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</si>
  <si>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</si>
  <si>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</si>
  <si>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</si>
  <si>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</si>
  <si>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</si>
  <si>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</si>
  <si>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</si>
  <si>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</si>
  <si>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</si>
  <si>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</si>
  <si>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</si>
  <si>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</si>
  <si>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</si>
  <si>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</si>
  <si>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</si>
  <si>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</si>
  <si>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</si>
  <si>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</si>
  <si>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</si>
  <si>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</si>
  <si>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</si>
  <si>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</si>
  <si>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</si>
  <si>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</si>
  <si>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</si>
  <si>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</si>
  <si>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</si>
  <si>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</si>
  <si>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</si>
  <si>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</si>
  <si>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</si>
  <si>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</si>
  <si>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</si>
  <si>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</si>
  <si>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</si>
  <si>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</si>
  <si>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</si>
  <si>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</si>
  <si>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</si>
  <si>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</si>
  <si>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</si>
  <si>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</si>
  <si>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</si>
  <si>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</si>
  <si>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</si>
  <si>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</si>
  <si>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</si>
  <si>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</si>
  <si>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</si>
  <si>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</si>
  <si>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</si>
  <si>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</si>
  <si>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</si>
  <si>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</si>
  <si>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</si>
  <si>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</si>
  <si>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</si>
  <si>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</si>
  <si>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</si>
  <si>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</si>
  <si>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</si>
  <si>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</si>
  <si>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</si>
  <si>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</si>
  <si>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</si>
  <si>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</si>
  <si>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</si>
  <si>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</si>
  <si>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</si>
  <si>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</si>
  <si>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</si>
  <si>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</si>
  <si>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</si>
  <si>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</si>
  <si>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</si>
  <si>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</si>
  <si>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</si>
  <si>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</si>
  <si>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</si>
  <si>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</si>
  <si>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</si>
  <si>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</si>
  <si>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</si>
  <si>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</si>
  <si>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</si>
  <si>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</si>
  <si>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</si>
  <si>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</si>
  <si>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</si>
  <si>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</si>
  <si>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</si>
  <si>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</si>
  <si>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</si>
  <si>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</si>
  <si>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</si>
  <si>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</si>
  <si>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</si>
  <si>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</si>
  <si>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</si>
  <si>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</si>
  <si>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</si>
  <si>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</si>
  <si>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</si>
  <si>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</si>
  <si>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</si>
  <si>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</si>
  <si>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</si>
  <si>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</si>
  <si>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</si>
  <si>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</si>
  <si>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</si>
  <si>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</si>
  <si>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</si>
  <si>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</si>
  <si>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</si>
  <si>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</si>
  <si>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</si>
  <si>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</si>
  <si>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</si>
  <si>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</si>
  <si>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</si>
  <si>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</si>
  <si>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</si>
  <si>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</si>
  <si>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</si>
  <si>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</si>
  <si>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</si>
  <si>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</si>
  <si>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</si>
  <si>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</si>
  <si>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</si>
  <si>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</si>
  <si>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</si>
  <si>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</si>
  <si>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</si>
  <si>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</si>
  <si>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</si>
  <si>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</si>
  <si>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</si>
  <si>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</si>
  <si>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</si>
  <si>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</si>
  <si>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</si>
  <si>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</si>
  <si>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</si>
  <si>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</si>
  <si>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</si>
  <si>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</si>
  <si>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</si>
  <si>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</si>
  <si>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</si>
  <si>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</si>
  <si>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</si>
  <si>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</si>
  <si>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</si>
  <si>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</si>
  <si>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</si>
  <si>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</si>
  <si>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</si>
  <si>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</si>
  <si>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</si>
  <si>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</si>
  <si>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</si>
  <si>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</si>
  <si>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</si>
  <si>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</si>
  <si>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</si>
  <si>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</si>
  <si>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</si>
  <si>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</si>
  <si>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</si>
  <si>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</si>
  <si>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</si>
  <si>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</si>
  <si>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</si>
  <si>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</si>
  <si>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</si>
  <si>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</si>
  <si>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</si>
  <si>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</si>
  <si>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</si>
  <si>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</si>
  <si>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</si>
  <si>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</si>
  <si>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</si>
  <si>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</si>
  <si>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</si>
  <si>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</si>
  <si>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</si>
  <si>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</si>
  <si>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</si>
  <si>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</si>
  <si>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</si>
  <si>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</si>
  <si>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</si>
  <si>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</si>
  <si>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</si>
  <si>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</si>
  <si>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</si>
  <si>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</si>
  <si>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</si>
  <si>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</si>
  <si>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</si>
  <si>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</si>
  <si>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</si>
  <si>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</si>
  <si>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</si>
  <si>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</si>
  <si>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</si>
  <si>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</si>
  <si>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</si>
  <si>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</si>
  <si>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</si>
  <si>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</si>
  <si>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</si>
  <si>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</si>
  <si>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</si>
  <si>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</si>
  <si>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</si>
  <si>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</si>
  <si>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</si>
  <si>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</si>
  <si>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</si>
  <si>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</si>
  <si>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</si>
  <si>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</si>
  <si>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</si>
  <si>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</si>
  <si>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</si>
  <si>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</si>
  <si>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</si>
  <si>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</si>
  <si>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</si>
  <si>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</si>
  <si>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</si>
  <si>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</si>
  <si>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</si>
  <si>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</si>
  <si>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</si>
  <si>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</si>
  <si>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</si>
  <si>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</si>
  <si>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</si>
  <si>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</si>
  <si>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</si>
  <si>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</si>
  <si>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</si>
  <si>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</si>
  <si>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</si>
  <si>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</si>
  <si>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</si>
  <si>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</si>
  <si>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</si>
  <si>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</si>
  <si>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</si>
  <si>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</si>
  <si>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</si>
  <si>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</si>
  <si>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</si>
  <si>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</si>
  <si>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</si>
  <si>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</si>
  <si>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</si>
  <si>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</si>
  <si>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</si>
  <si>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</si>
  <si>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</si>
  <si>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</si>
  <si>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</si>
  <si>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</si>
  <si>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</si>
  <si>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</si>
  <si>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</si>
  <si>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</si>
  <si>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</si>
  <si>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</si>
  <si>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</si>
  <si>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</si>
  <si>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</si>
  <si>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</si>
  <si>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</si>
  <si>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</si>
  <si>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</si>
  <si>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</si>
  <si>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</si>
  <si>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</si>
  <si>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</si>
  <si>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</si>
  <si>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</si>
  <si>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</si>
  <si>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</si>
  <si>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</si>
  <si>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</si>
  <si>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</si>
  <si>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</si>
  <si>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</si>
  <si>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</si>
  <si>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</si>
  <si>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</si>
  <si>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</si>
  <si>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</si>
  <si>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</si>
  <si>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</si>
  <si>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</si>
  <si>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</si>
  <si>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</si>
  <si>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</si>
  <si>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</si>
  <si>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</si>
  <si>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</si>
  <si>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</si>
  <si>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</si>
  <si>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</si>
  <si>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</si>
  <si>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</si>
  <si>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</si>
  <si>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</si>
  <si>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</si>
  <si>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</si>
  <si>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</si>
  <si>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</si>
  <si>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</si>
  <si>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</si>
  <si>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</si>
  <si>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</si>
  <si>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</si>
  <si>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</si>
  <si>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</si>
  <si>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</si>
  <si>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</si>
  <si>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</si>
  <si>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</si>
  <si>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</si>
  <si>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</si>
  <si>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</si>
  <si>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</si>
  <si>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</si>
  <si>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</si>
  <si>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</si>
  <si>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</si>
  <si>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</si>
  <si>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</si>
  <si>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</si>
  <si>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</si>
  <si>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</si>
  <si>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</si>
  <si>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</si>
  <si>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</si>
  <si>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</si>
  <si>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</si>
  <si>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</si>
  <si>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</si>
  <si>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</si>
  <si>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</si>
  <si>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</si>
  <si>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</si>
  <si>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</si>
  <si>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</si>
  <si>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</si>
  <si>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</si>
  <si>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</si>
  <si>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</si>
  <si>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</si>
  <si>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</si>
  <si>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</si>
  <si>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</si>
  <si>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</si>
  <si>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</si>
  <si>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</si>
  <si>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</si>
  <si>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</si>
  <si>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</si>
  <si>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</si>
  <si>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</si>
  <si>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</si>
  <si>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</si>
  <si>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</si>
  <si>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</si>
  <si>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</si>
  <si>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</si>
  <si>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</si>
  <si>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</si>
  <si>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</si>
  <si>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</si>
  <si>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</si>
  <si>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</si>
  <si>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</si>
  <si>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</si>
  <si>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</si>
  <si>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</si>
  <si>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</si>
  <si>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</si>
  <si>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</si>
  <si>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</si>
  <si>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</si>
  <si>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</si>
  <si>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</si>
  <si>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</si>
  <si>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</si>
  <si>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</si>
  <si>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</si>
  <si>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</si>
  <si>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</si>
  <si>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</si>
  <si>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</si>
  <si>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</si>
  <si>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</si>
  <si>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</si>
  <si>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</si>
  <si>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</si>
  <si>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</si>
  <si>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</si>
  <si>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</si>
  <si>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</si>
  <si>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</si>
  <si>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</si>
  <si>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</si>
  <si>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</si>
  <si>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</si>
  <si>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</si>
  <si>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</si>
  <si>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</si>
  <si>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</si>
  <si>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</si>
  <si>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</si>
  <si>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</si>
  <si>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</si>
  <si>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</si>
  <si>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</si>
  <si>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</si>
  <si>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</si>
  <si>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</si>
  <si>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</si>
  <si>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</si>
  <si>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</si>
  <si>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</si>
  <si>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</si>
  <si>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</si>
  <si>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</si>
  <si>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</si>
  <si>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</si>
  <si>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</si>
  <si>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</si>
  <si>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</si>
  <si>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</si>
  <si>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</si>
  <si>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</si>
  <si>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</si>
  <si>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</si>
  <si>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</si>
  <si>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</si>
  <si>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</si>
  <si>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</si>
  <si>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</si>
  <si>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</si>
  <si>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</si>
  <si>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</si>
  <si>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</si>
  <si>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</si>
  <si>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</si>
  <si>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</si>
  <si>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</si>
  <si>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</si>
  <si>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</si>
  <si>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</si>
  <si>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</si>
  <si>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</si>
  <si>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</si>
  <si>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</si>
  <si>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</si>
  <si>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</si>
  <si>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</si>
  <si>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</si>
  <si>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</si>
  <si>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</si>
  <si>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</si>
  <si>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</si>
  <si>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</si>
  <si>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</si>
  <si>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</si>
  <si>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</si>
  <si>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</si>
  <si>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</si>
  <si>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</si>
  <si>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</si>
  <si>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</si>
  <si>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</si>
  <si>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</si>
  <si>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</si>
  <si>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</si>
  <si>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</si>
  <si>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</si>
  <si>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</si>
  <si>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</si>
  <si>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</si>
  <si>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</si>
  <si>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</si>
  <si>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</si>
  <si>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</si>
  <si>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</si>
  <si>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</si>
  <si>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</si>
  <si>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</si>
  <si>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</si>
  <si>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</si>
  <si>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</si>
  <si>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</si>
  <si>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</si>
  <si>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</si>
  <si>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</si>
  <si>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</si>
  <si>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</si>
  <si>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</si>
  <si>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</si>
  <si>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</si>
  <si>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</si>
  <si>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</si>
  <si>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</si>
  <si>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</si>
  <si>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</si>
  <si>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</si>
  <si>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</si>
  <si>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</si>
  <si>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</si>
  <si>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</si>
  <si>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</si>
  <si>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</si>
  <si>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</si>
  <si>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</si>
  <si>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</si>
  <si>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</si>
  <si>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</si>
  <si>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</si>
  <si>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</si>
  <si>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</si>
  <si>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</si>
  <si>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</si>
  <si>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</si>
  <si>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</si>
  <si>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</si>
  <si>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</si>
  <si>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</si>
  <si>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</si>
  <si>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</si>
  <si>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</si>
  <si>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</si>
  <si>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</si>
  <si>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</si>
  <si>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</si>
  <si>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</si>
  <si>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</si>
  <si>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</si>
  <si>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</si>
  <si>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</si>
  <si>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</si>
  <si>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</si>
  <si>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</si>
  <si>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</si>
  <si>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</si>
  <si>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</si>
  <si>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</si>
  <si>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</si>
  <si>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</si>
  <si>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</si>
  <si>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</si>
  <si>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</si>
  <si>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</si>
  <si>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</si>
  <si>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</si>
  <si>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</si>
  <si>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</si>
  <si>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</si>
  <si>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</si>
  <si>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</si>
  <si>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</si>
  <si>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</si>
  <si>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</si>
  <si>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</si>
  <si>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</si>
  <si>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</si>
  <si>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</si>
  <si>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</si>
  <si>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</si>
  <si>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</si>
  <si>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</si>
  <si>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</si>
  <si>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</si>
  <si>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</si>
  <si>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</si>
  <si>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</si>
  <si>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</si>
  <si>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</si>
  <si>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</si>
  <si>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</si>
  <si>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</si>
  <si>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</si>
  <si>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</si>
  <si>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</si>
  <si>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</si>
  <si>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</si>
  <si>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</si>
  <si>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</si>
  <si>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</si>
  <si>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</si>
  <si>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</si>
  <si>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</si>
  <si>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</si>
  <si>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</si>
  <si>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</si>
  <si>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</si>
  <si>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</si>
  <si>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</si>
  <si>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</si>
  <si>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</si>
  <si>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</si>
  <si>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</si>
  <si>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</si>
  <si>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</si>
  <si>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</si>
  <si>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</si>
  <si>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</si>
  <si>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</si>
  <si>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</si>
  <si>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</si>
  <si>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</si>
  <si>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</si>
  <si>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</si>
  <si>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</si>
  <si>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</si>
  <si>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</si>
  <si>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</si>
  <si>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</si>
  <si>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</si>
  <si>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</si>
  <si>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</si>
  <si>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</si>
  <si>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</si>
  <si>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</si>
  <si>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</si>
  <si>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</si>
  <si>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</si>
  <si>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</si>
  <si>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</si>
  <si>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</si>
  <si>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</si>
  <si>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</si>
  <si>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</si>
  <si>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</si>
  <si>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</si>
  <si>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</si>
  <si>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</si>
  <si>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</si>
  <si>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</si>
  <si>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</si>
  <si>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</si>
  <si>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</si>
  <si>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</si>
  <si>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</si>
  <si>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</si>
  <si>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</si>
  <si>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</si>
  <si>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</si>
  <si>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</si>
  <si>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</si>
  <si>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</si>
  <si>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</si>
  <si>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</si>
  <si>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</si>
  <si>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</si>
  <si>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</si>
  <si>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</si>
  <si>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</si>
  <si>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</si>
  <si>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</si>
  <si>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</si>
  <si>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</si>
  <si>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</si>
  <si>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</si>
  <si>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</si>
  <si>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</si>
  <si>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</si>
  <si>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</si>
  <si>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</si>
  <si>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</si>
  <si>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</si>
  <si>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</si>
  <si>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</si>
  <si>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</si>
  <si>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</si>
  <si>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</si>
  <si>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</si>
  <si>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</si>
  <si>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</si>
  <si>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</si>
  <si>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</si>
  <si>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</si>
  <si>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</si>
  <si>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</si>
  <si>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</si>
  <si>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</si>
  <si>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</si>
  <si>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</si>
  <si>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</si>
  <si>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</si>
  <si>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</si>
  <si>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</si>
  <si>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</si>
  <si>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</si>
  <si>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</si>
  <si>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</si>
  <si>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</si>
  <si>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</si>
  <si>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</si>
  <si>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</si>
  <si>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</si>
  <si>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</si>
  <si>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</si>
  <si>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</si>
  <si>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</si>
  <si>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</si>
  <si>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</si>
  <si>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</si>
  <si>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</si>
  <si>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</si>
  <si>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</si>
  <si>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</si>
  <si>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</si>
  <si>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</si>
  <si>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</si>
  <si>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</si>
  <si>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</si>
  <si>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</si>
  <si>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</si>
  <si>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</si>
  <si>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</si>
  <si>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</si>
  <si>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</si>
  <si>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</si>
  <si>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</si>
  <si>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</si>
  <si>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</si>
  <si>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</si>
  <si>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</si>
  <si>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</si>
  <si>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</si>
  <si>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</si>
  <si>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</si>
  <si>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</si>
  <si>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</si>
  <si>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</si>
  <si>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</si>
  <si>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</si>
  <si>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</si>
  <si>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</si>
  <si>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</si>
  <si>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</si>
  <si>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</si>
  <si>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</si>
  <si>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</si>
  <si>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</si>
  <si>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</si>
  <si>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</si>
  <si>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</si>
  <si>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</si>
  <si>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</si>
  <si>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</si>
  <si>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</si>
  <si>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</si>
  <si>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</si>
  <si>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</si>
  <si>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</si>
  <si>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</si>
  <si>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</si>
  <si>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</si>
  <si>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</si>
  <si>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</si>
  <si>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</si>
  <si>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</si>
  <si>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</si>
  <si>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</si>
  <si>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</si>
  <si>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</si>
  <si>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</si>
  <si>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</si>
  <si>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</si>
  <si>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</si>
  <si>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</si>
  <si>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</si>
  <si>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</si>
  <si>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</si>
  <si>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</si>
  <si>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</si>
  <si>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</si>
  <si>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</si>
  <si>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</si>
  <si>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</si>
  <si>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</si>
  <si>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</si>
  <si>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</si>
  <si>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</si>
  <si>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</si>
  <si>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</si>
  <si>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</si>
  <si>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</si>
  <si>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</si>
  <si>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</si>
  <si>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</si>
  <si>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</si>
  <si>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</si>
  <si>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</si>
  <si>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</si>
  <si>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</si>
  <si>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</si>
  <si>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</si>
  <si>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</si>
  <si>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</si>
  <si>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</si>
  <si>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</si>
  <si>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</si>
  <si>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</si>
  <si>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</si>
  <si>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</si>
  <si>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</si>
  <si>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</si>
  <si>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</si>
  <si>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</si>
  <si>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</si>
  <si>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</si>
  <si>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</si>
  <si>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</si>
  <si>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</si>
  <si>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</si>
  <si>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</si>
  <si>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</si>
  <si>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</si>
  <si>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</si>
  <si>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</si>
  <si>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</si>
  <si>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</si>
  <si>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</si>
  <si>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</si>
  <si>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</si>
  <si>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</si>
  <si>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</si>
  <si>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</si>
  <si>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</si>
  <si>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</si>
  <si>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</si>
  <si>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</si>
  <si>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</si>
  <si>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</si>
  <si>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</si>
  <si>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</si>
  <si>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</si>
  <si>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</si>
  <si>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</si>
  <si>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</si>
  <si>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</si>
  <si>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</si>
  <si>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</si>
  <si>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</si>
  <si>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</si>
  <si>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</si>
  <si>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</si>
  <si>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</si>
  <si>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</si>
  <si>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</si>
  <si>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</si>
  <si>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</si>
  <si>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</si>
  <si>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</si>
  <si>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</si>
  <si>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</si>
  <si>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</si>
  <si>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</si>
  <si>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</si>
  <si>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</si>
  <si>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</si>
  <si>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</si>
  <si>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</si>
  <si>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</si>
  <si>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</si>
  <si>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</si>
  <si>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</si>
  <si>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</si>
  <si>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</si>
  <si>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</si>
  <si>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</si>
  <si>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</si>
  <si>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</si>
  <si>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</si>
  <si>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</si>
  <si>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</si>
  <si>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</si>
  <si>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</si>
  <si>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</si>
  <si>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</si>
  <si>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</si>
  <si>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</si>
  <si>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</si>
  <si>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</si>
  <si>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</si>
  <si>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</si>
  <si>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</si>
  <si>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</si>
  <si>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</si>
  <si>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</si>
  <si>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</si>
  <si>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</si>
  <si>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</si>
  <si>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</si>
  <si>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</si>
  <si>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</si>
  <si>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</si>
  <si>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</si>
  <si>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</si>
  <si>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</si>
  <si>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</si>
  <si>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</si>
  <si>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</si>
  <si>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</si>
  <si>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</si>
  <si>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</si>
  <si>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</si>
  <si>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</si>
  <si>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</si>
  <si>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</si>
  <si>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</si>
  <si>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</si>
  <si>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</si>
  <si>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</si>
  <si>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</si>
  <si>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</si>
  <si>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</si>
  <si>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</si>
  <si>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</si>
  <si>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</si>
  <si>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</si>
  <si>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</si>
  <si>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</si>
  <si>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</si>
  <si>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</si>
  <si>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</si>
  <si>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</si>
  <si>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</si>
  <si>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</si>
  <si>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</si>
  <si>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</si>
  <si>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</si>
  <si>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</si>
  <si>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</si>
  <si>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</si>
  <si>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</si>
  <si>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</si>
  <si>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</si>
  <si>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</si>
  <si>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</si>
  <si>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</si>
  <si>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</si>
  <si>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</si>
  <si>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</si>
  <si>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</si>
  <si>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</si>
  <si>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</si>
  <si>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</si>
  <si>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</si>
  <si>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</si>
  <si>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</si>
  <si>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</si>
  <si>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</si>
  <si>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</si>
  <si>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</si>
  <si>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</si>
  <si>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</si>
  <si>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</si>
  <si>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</si>
  <si>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</si>
  <si>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</si>
  <si>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</si>
  <si>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</si>
  <si>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</si>
  <si>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</si>
  <si>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</si>
  <si>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</si>
  <si>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</si>
  <si>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</si>
  <si>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</si>
  <si>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</si>
  <si>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</si>
  <si>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</si>
  <si>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</si>
  <si>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</si>
  <si>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</si>
  <si>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</si>
  <si>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</si>
  <si>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</si>
  <si>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</si>
  <si>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</si>
  <si>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</si>
  <si>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</si>
  <si>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</si>
  <si>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</si>
  <si>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</si>
  <si>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</si>
  <si>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</si>
  <si>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</si>
  <si>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</si>
  <si>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</si>
  <si>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</si>
  <si>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</si>
  <si>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</si>
  <si>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</si>
  <si>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</si>
  <si>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</si>
  <si>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</si>
  <si>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</si>
  <si>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</si>
  <si>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</si>
  <si>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</si>
  <si>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</si>
  <si>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</si>
  <si>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</si>
  <si>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</si>
  <si>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</si>
  <si>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</si>
  <si>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</si>
  <si>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</si>
  <si>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</si>
  <si>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</si>
  <si>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</si>
  <si>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</si>
  <si>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</si>
  <si>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</si>
  <si>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</si>
  <si>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</si>
  <si>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</si>
  <si>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</si>
  <si>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</si>
  <si>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</si>
  <si>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</si>
  <si>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</si>
  <si>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</si>
  <si>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</si>
  <si>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</si>
  <si>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</si>
  <si>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</si>
  <si>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</si>
  <si>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</si>
  <si>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</si>
  <si>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</si>
  <si>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</si>
  <si>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</si>
  <si>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</si>
  <si>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</si>
  <si>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</si>
  <si>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</si>
  <si>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</si>
  <si>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</si>
  <si>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</si>
  <si>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</si>
  <si>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</si>
  <si>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</si>
  <si>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</si>
  <si>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</si>
  <si>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</si>
  <si>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</si>
  <si>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</si>
  <si>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</si>
  <si>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</si>
  <si>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</si>
  <si>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</si>
  <si>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</si>
  <si>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</si>
  <si>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</si>
  <si>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</si>
  <si>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</si>
  <si>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</si>
  <si>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</si>
  <si>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</si>
  <si>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</si>
  <si>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</si>
  <si>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</si>
  <si>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</si>
  <si>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</si>
  <si>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</si>
  <si>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</si>
  <si>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</si>
  <si>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</si>
  <si>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</si>
  <si>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</si>
  <si>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</si>
  <si>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</si>
  <si>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</si>
  <si>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</si>
  <si>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</si>
  <si>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</si>
  <si>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</si>
  <si>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</si>
  <si>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</si>
  <si>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</si>
  <si>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</si>
  <si>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</si>
  <si>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</si>
  <si>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</si>
  <si>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</si>
  <si>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</si>
  <si>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</si>
  <si>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</si>
  <si>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</si>
  <si>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</si>
  <si>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</si>
  <si>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</si>
  <si>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</si>
  <si>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</si>
  <si>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</si>
  <si>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</si>
  <si>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</si>
  <si>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</si>
  <si>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</si>
  <si>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</si>
  <si>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</si>
  <si>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</si>
  <si>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</si>
  <si>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</si>
  <si>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</si>
  <si>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</si>
  <si>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</si>
  <si>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</si>
  <si>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</si>
  <si>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</si>
  <si>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</si>
  <si>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</si>
  <si>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</si>
  <si>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</si>
  <si>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</si>
  <si>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</si>
  <si>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</si>
  <si>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</si>
  <si>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</si>
  <si>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</si>
  <si>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</si>
  <si>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</si>
  <si>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</si>
  <si>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</si>
  <si>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</si>
  <si>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</si>
  <si>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</si>
  <si>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</si>
  <si>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</si>
  <si>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</si>
  <si>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</si>
  <si>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</si>
  <si>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</si>
  <si>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</si>
  <si>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</si>
  <si>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</si>
  <si>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</si>
  <si>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</si>
  <si>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</si>
  <si>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</si>
  <si>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</si>
  <si>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</si>
  <si>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</si>
  <si>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</si>
  <si>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</si>
  <si>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</si>
  <si>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</si>
  <si>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</si>
  <si>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</si>
  <si>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</si>
  <si>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</si>
  <si>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</si>
  <si>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</si>
  <si>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</si>
  <si>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</si>
  <si>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</si>
  <si>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</si>
  <si>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</si>
  <si>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</si>
  <si>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</si>
  <si>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</si>
  <si>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</si>
  <si>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</si>
  <si>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</si>
  <si>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</si>
  <si>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</si>
  <si>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</si>
  <si>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</si>
  <si>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</si>
  <si>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</si>
  <si>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</si>
  <si>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</si>
  <si>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</si>
  <si>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</si>
  <si>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</si>
  <si>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</si>
  <si>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</si>
  <si>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</si>
  <si>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</si>
  <si>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</si>
  <si>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</si>
  <si>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</si>
  <si>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</si>
  <si>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</si>
  <si>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</si>
  <si>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</si>
  <si>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</si>
  <si>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</si>
  <si>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</si>
  <si>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</si>
  <si>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</si>
  <si>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</si>
  <si>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</si>
  <si>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</si>
  <si>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</si>
  <si>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</si>
  <si>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</si>
  <si>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</si>
  <si>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</si>
  <si>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</si>
  <si>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</si>
  <si>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</si>
  <si>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</si>
  <si>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</si>
  <si>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</si>
  <si>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</si>
  <si>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</si>
  <si>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</si>
  <si>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</si>
  <si>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</si>
  <si>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</si>
  <si>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</si>
  <si>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</si>
  <si>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</si>
  <si>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</si>
  <si>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</si>
  <si>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</si>
  <si>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</si>
  <si>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</si>
  <si>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</si>
  <si>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</si>
  <si>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</si>
  <si>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</si>
  <si>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</si>
  <si>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</si>
  <si>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</si>
  <si>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</si>
  <si>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</si>
  <si>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</si>
  <si>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</si>
  <si>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</si>
  <si>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</si>
  <si>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</si>
  <si>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</si>
  <si>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</si>
  <si>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</si>
  <si>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</si>
  <si>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</si>
  <si>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</si>
  <si>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</si>
  <si>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</si>
  <si>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</si>
  <si>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</si>
  <si>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</si>
  <si>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</si>
  <si>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</si>
  <si>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</si>
  <si>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</si>
  <si>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</si>
  <si>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</si>
  <si>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</si>
  <si>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</si>
  <si>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</si>
  <si>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</si>
  <si>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</si>
  <si>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</si>
  <si>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</si>
  <si>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</si>
  <si>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</si>
  <si>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</si>
  <si>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</si>
  <si>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</si>
  <si>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</si>
  <si>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</si>
  <si>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</si>
  <si>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</si>
  <si>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</si>
  <si>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</si>
  <si>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</si>
  <si>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</si>
  <si>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</si>
  <si>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</si>
  <si>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</si>
  <si>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</si>
  <si>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</si>
  <si>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</si>
  <si>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</si>
  <si>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</si>
  <si>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</si>
  <si>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</si>
  <si>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</si>
  <si>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</si>
  <si>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</si>
  <si>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</si>
  <si>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</si>
  <si>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</si>
  <si>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</si>
  <si>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</si>
  <si>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</si>
  <si>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</si>
  <si>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</si>
  <si>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</si>
  <si>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</si>
  <si>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</si>
  <si>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</si>
  <si>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</si>
  <si>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</si>
  <si>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</si>
  <si>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</si>
  <si>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</si>
  <si>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</si>
  <si>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</si>
  <si>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</si>
  <si>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</si>
  <si>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</si>
  <si>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</si>
  <si>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</si>
  <si>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</si>
  <si>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</si>
  <si>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</si>
  <si>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</si>
  <si>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</si>
  <si>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</si>
  <si>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</si>
  <si>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</si>
  <si>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</si>
  <si>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</si>
  <si>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</si>
  <si>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</si>
  <si>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</si>
  <si>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</si>
  <si>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</si>
  <si>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</si>
  <si>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</si>
  <si>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</si>
  <si>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</si>
  <si>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</si>
  <si>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</si>
  <si>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</si>
  <si>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</si>
  <si>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</si>
  <si>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</si>
  <si>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</si>
  <si>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</si>
  <si>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</si>
  <si>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</si>
  <si>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</si>
  <si>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</si>
  <si>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</si>
  <si>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</si>
  <si>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</si>
  <si>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</si>
  <si>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</si>
  <si>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</si>
  <si>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</si>
  <si>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</si>
  <si>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</si>
  <si>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</si>
  <si>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</si>
  <si>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</si>
  <si>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</si>
  <si>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</si>
  <si>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</si>
  <si>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</si>
  <si>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</si>
  <si>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</si>
  <si>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</si>
  <si>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</si>
  <si>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</si>
  <si>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</si>
  <si>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</si>
  <si>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</si>
  <si>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</si>
  <si>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</si>
  <si>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</si>
  <si>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</si>
  <si>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</si>
  <si>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</si>
  <si>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</si>
  <si>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</si>
  <si>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</si>
  <si>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</si>
  <si>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</si>
  <si>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</si>
  <si>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</si>
  <si>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</si>
  <si>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</si>
  <si>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</si>
  <si>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</si>
  <si>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</si>
  <si>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</si>
  <si>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</si>
  <si>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</si>
  <si>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</si>
  <si>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</si>
  <si>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</si>
  <si>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</si>
  <si>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</si>
  <si>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</si>
  <si>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</si>
  <si>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</si>
  <si>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</si>
  <si>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</si>
  <si>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</si>
  <si>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</si>
  <si>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</si>
  <si>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</si>
  <si>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</si>
  <si>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</si>
  <si>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</si>
  <si>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</si>
  <si>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</si>
  <si>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</si>
  <si>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</si>
  <si>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</si>
  <si>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</si>
  <si>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</si>
  <si>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</si>
  <si>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</si>
  <si>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</si>
  <si>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</si>
  <si>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</si>
  <si>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</si>
  <si>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</si>
  <si>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</si>
  <si>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</si>
  <si>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</si>
  <si>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</si>
  <si>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</si>
  <si>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</si>
  <si>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</si>
  <si>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</si>
  <si>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</si>
  <si>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</si>
  <si>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</si>
  <si>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</si>
  <si>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</si>
  <si>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</si>
  <si>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</si>
  <si>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</si>
  <si>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</si>
  <si>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</si>
  <si>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</si>
  <si>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</si>
  <si>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</si>
  <si>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</si>
  <si>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</si>
  <si>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</si>
  <si>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</si>
  <si>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</si>
  <si>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</si>
  <si>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</si>
  <si>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</si>
  <si>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</si>
  <si>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</si>
  <si>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</si>
  <si>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</si>
  <si>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</si>
  <si>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</si>
  <si>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</si>
  <si>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</si>
  <si>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</si>
  <si>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</si>
  <si>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</si>
  <si>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</si>
  <si>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</si>
  <si>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</si>
  <si>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</si>
  <si>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</si>
  <si>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</si>
  <si>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</si>
  <si>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</si>
  <si>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</si>
  <si>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</si>
  <si>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</si>
  <si>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</si>
  <si>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</si>
  <si>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</si>
  <si>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</si>
  <si>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</si>
  <si>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</si>
  <si>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</si>
  <si>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</si>
  <si>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</si>
  <si>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</si>
  <si>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</si>
  <si>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</si>
  <si>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</si>
  <si>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</si>
  <si>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</si>
  <si>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</si>
  <si>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</si>
  <si>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</si>
  <si>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</si>
  <si>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</si>
  <si>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</si>
  <si>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</si>
  <si>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</si>
  <si>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</si>
  <si>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</si>
  <si>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</si>
  <si>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</si>
  <si>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</si>
  <si>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</si>
  <si>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</si>
  <si>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</si>
  <si>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</si>
  <si>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</si>
  <si>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</si>
  <si>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</si>
  <si>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</si>
  <si>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</si>
  <si>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</si>
  <si>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</si>
  <si>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</si>
  <si>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</si>
  <si>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</si>
  <si>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</si>
  <si>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</si>
  <si>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</si>
  <si>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</si>
  <si>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</si>
  <si>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</si>
  <si>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</si>
  <si>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</si>
  <si>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</si>
  <si>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</si>
  <si>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</si>
  <si>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</si>
  <si>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</si>
  <si>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</si>
  <si>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</si>
  <si>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</si>
  <si>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</si>
  <si>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</si>
  <si>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</si>
  <si>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</si>
  <si>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</si>
  <si>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</si>
  <si>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</si>
  <si>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</si>
  <si>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</si>
  <si>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</si>
  <si>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</si>
  <si>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</si>
  <si>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</si>
  <si>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</si>
  <si>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</si>
  <si>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</si>
  <si>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</si>
  <si>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</si>
  <si>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</si>
  <si>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</si>
  <si>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</si>
  <si>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</si>
  <si>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</si>
  <si>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</si>
  <si>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</si>
  <si>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</si>
  <si>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</si>
  <si>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</si>
  <si>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</si>
  <si>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</si>
  <si>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</si>
  <si>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</si>
  <si>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</si>
  <si>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</si>
  <si>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</si>
  <si>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</si>
  <si>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</si>
  <si>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</si>
  <si>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</si>
  <si>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</si>
  <si>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</si>
  <si>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</si>
  <si>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</si>
  <si>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</si>
  <si>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</si>
  <si>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</si>
  <si>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</si>
  <si>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</si>
  <si>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</si>
  <si>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</si>
  <si>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</si>
  <si>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</si>
  <si>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</si>
  <si>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</si>
  <si>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</si>
  <si>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</si>
  <si>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</si>
  <si>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</si>
  <si>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</si>
  <si>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</si>
  <si>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</si>
  <si>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</si>
  <si>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</si>
  <si>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</si>
  <si>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</si>
  <si>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</si>
  <si>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</si>
  <si>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</si>
  <si>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</si>
  <si>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</si>
  <si>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</si>
  <si>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</si>
  <si>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</si>
  <si>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</si>
  <si>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</si>
  <si>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</si>
  <si>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</si>
  <si>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</si>
  <si>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</si>
  <si>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</si>
  <si>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</si>
  <si>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</si>
  <si>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</si>
  <si>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</si>
  <si>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</si>
  <si>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</si>
  <si>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</si>
  <si>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</si>
  <si>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</si>
  <si>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</si>
  <si>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</si>
  <si>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</si>
  <si>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</si>
  <si>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</si>
  <si>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</si>
  <si>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</si>
  <si>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</si>
  <si>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</si>
  <si>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</si>
  <si>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</si>
  <si>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</si>
  <si>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</si>
  <si>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</si>
  <si>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</si>
  <si>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</si>
  <si>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</si>
  <si>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</si>
  <si>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</si>
  <si>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</si>
  <si>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</si>
  <si>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</si>
  <si>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</si>
  <si>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</si>
  <si>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</si>
  <si>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</si>
  <si>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</si>
  <si>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</si>
  <si>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</si>
  <si>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</si>
  <si>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</si>
  <si>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</si>
  <si>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</si>
  <si>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</si>
  <si>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</si>
  <si>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</si>
  <si>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</si>
  <si>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</si>
  <si>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</si>
  <si>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</si>
  <si>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</si>
  <si>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</si>
  <si>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</si>
  <si>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</si>
  <si>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</si>
  <si>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</si>
  <si>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</si>
  <si>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</si>
  <si>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</si>
  <si>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</si>
  <si>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</si>
  <si>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</si>
  <si>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</si>
  <si>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</si>
  <si>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</si>
  <si>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</si>
  <si>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</si>
  <si>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</si>
  <si>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</si>
  <si>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</si>
  <si>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</si>
  <si>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</si>
  <si>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</si>
  <si>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</si>
  <si>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</si>
  <si>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</si>
  <si>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</si>
  <si>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</si>
  <si>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</si>
  <si>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</si>
  <si>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</si>
  <si>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</si>
  <si>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</si>
  <si>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</si>
  <si>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</si>
  <si>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</si>
  <si>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</si>
  <si>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</si>
  <si>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</si>
  <si>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</si>
  <si>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</si>
  <si>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</si>
  <si>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</si>
  <si>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</si>
  <si>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</si>
  <si>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</si>
  <si>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</si>
  <si>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</si>
  <si>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</si>
  <si>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</si>
  <si>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</si>
  <si>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</si>
  <si>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</si>
  <si>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</si>
  <si>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</si>
  <si>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</si>
  <si>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</si>
  <si>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</si>
  <si>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</si>
  <si>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</si>
  <si>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</si>
  <si>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</si>
  <si>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</si>
  <si>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</si>
  <si>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</si>
  <si>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</si>
  <si>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</si>
  <si>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</si>
  <si>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</si>
  <si>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</si>
  <si>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</si>
  <si>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</si>
  <si>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</si>
  <si>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</si>
  <si>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</si>
  <si>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</si>
  <si>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</si>
  <si>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</si>
  <si>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</si>
  <si>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</si>
  <si>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</si>
  <si>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</si>
  <si>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</si>
  <si>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</si>
  <si>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</si>
  <si>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</si>
  <si>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</si>
  <si>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</si>
  <si>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</si>
  <si>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</si>
  <si>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</si>
  <si>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</si>
  <si>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</si>
  <si>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</si>
  <si>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</si>
  <si>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</si>
  <si>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</si>
  <si>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</si>
  <si>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</si>
  <si>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</si>
  <si>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</si>
  <si>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</si>
  <si>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</si>
  <si>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</si>
  <si>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</si>
  <si>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</si>
  <si>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</si>
  <si>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</si>
  <si>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</si>
  <si>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</si>
  <si>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</si>
  <si>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</si>
  <si>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</si>
  <si>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</si>
  <si>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</si>
  <si>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</si>
  <si>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</si>
  <si>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</si>
  <si>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</si>
  <si>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</si>
  <si>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</si>
  <si>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</si>
  <si>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</si>
  <si>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</si>
  <si>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</si>
  <si>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</si>
  <si>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</si>
  <si>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</si>
  <si>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</si>
  <si>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</si>
  <si>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</si>
  <si>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</si>
  <si>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</si>
  <si>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</si>
  <si>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</si>
  <si>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</si>
  <si>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</si>
  <si>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</si>
  <si>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</si>
  <si>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</si>
  <si>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</si>
  <si>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</si>
  <si>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</si>
  <si>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</si>
  <si>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</si>
  <si>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</si>
  <si>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</si>
  <si>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</si>
  <si>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</si>
  <si>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</si>
  <si>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</si>
  <si>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</si>
  <si>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</si>
  <si>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</si>
  <si>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</si>
  <si>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</si>
  <si>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</si>
  <si>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</si>
  <si>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</si>
  <si>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</si>
  <si>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</si>
  <si>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</si>
  <si>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</si>
  <si>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</si>
  <si>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</si>
  <si>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</si>
  <si>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</si>
  <si>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</si>
  <si>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</si>
  <si>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</si>
  <si>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</si>
  <si>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</si>
  <si>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</si>
  <si>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</si>
  <si>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</si>
  <si>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</si>
  <si>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</si>
  <si>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</si>
  <si>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</si>
  <si>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</si>
  <si>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</si>
  <si>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</si>
  <si>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</si>
  <si>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</si>
  <si>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</si>
  <si>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</si>
  <si>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</si>
  <si>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</si>
  <si>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</si>
  <si>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</si>
  <si>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</si>
  <si>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</si>
  <si>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</si>
  <si>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</si>
  <si>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</si>
  <si>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</si>
  <si>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</si>
  <si>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</si>
  <si>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</si>
  <si>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</si>
  <si>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</si>
  <si>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</si>
  <si>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</si>
  <si>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</si>
  <si>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</si>
  <si>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</si>
  <si>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</si>
  <si>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</si>
  <si>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</si>
  <si>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</si>
  <si>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</si>
  <si>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</si>
  <si>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</si>
  <si>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</si>
  <si>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</si>
  <si>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</si>
  <si>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</si>
  <si>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</si>
  <si>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</si>
  <si>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</si>
  <si>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</si>
  <si>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</si>
  <si>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</si>
  <si>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</si>
  <si>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</si>
  <si>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</si>
  <si>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</si>
  <si>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</si>
  <si>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</si>
  <si>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</si>
  <si>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</si>
  <si>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</si>
  <si>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</si>
  <si>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</si>
  <si>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</si>
  <si>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</si>
  <si>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</si>
  <si>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</si>
  <si>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</si>
  <si>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</si>
  <si>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</si>
  <si>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</si>
  <si>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</si>
  <si>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</si>
  <si>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</si>
  <si>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</si>
  <si>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</si>
  <si>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</si>
  <si>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</si>
  <si>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</si>
  <si>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</si>
  <si>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</si>
  <si>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</si>
  <si>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</si>
  <si>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</si>
  <si>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</si>
  <si>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</si>
  <si>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</si>
  <si>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</si>
  <si>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</si>
  <si>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</si>
  <si>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</si>
  <si>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</si>
  <si>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</si>
  <si>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</si>
  <si>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</si>
  <si>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</si>
  <si>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</si>
  <si>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</si>
  <si>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</si>
  <si>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</si>
  <si>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</si>
  <si>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</si>
  <si>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</si>
  <si>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</si>
  <si>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</si>
  <si>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</si>
  <si>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</si>
  <si>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</si>
  <si>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</si>
  <si>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</si>
  <si>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</si>
  <si>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</si>
  <si>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</si>
  <si>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</si>
  <si>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</si>
  <si>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</si>
  <si>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</si>
  <si>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</si>
  <si>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</si>
  <si>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</si>
  <si>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</si>
  <si>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</si>
  <si>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</si>
  <si>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</si>
  <si>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</si>
  <si>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</si>
  <si>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</si>
  <si>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</si>
  <si>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</si>
  <si>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</si>
  <si>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</si>
  <si>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</si>
  <si>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</si>
  <si>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</si>
  <si>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</si>
  <si>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</si>
  <si>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</si>
  <si>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</si>
  <si>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</si>
  <si>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</si>
  <si>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</si>
  <si>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</si>
  <si>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</si>
  <si>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</si>
  <si>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</si>
  <si>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</si>
  <si>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</si>
  <si>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</si>
  <si>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</si>
  <si>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</si>
  <si>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</si>
  <si>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</si>
  <si>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</si>
  <si>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</si>
  <si>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</si>
  <si>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</si>
  <si>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</si>
  <si>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</si>
  <si>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</si>
  <si>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</si>
  <si>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</si>
  <si>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</si>
  <si>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</si>
  <si>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</si>
  <si>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</si>
  <si>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</si>
  <si>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</si>
  <si>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</si>
  <si>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</si>
  <si>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</si>
  <si>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</si>
  <si>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</si>
  <si>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</si>
  <si>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</si>
  <si>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</si>
  <si>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</si>
  <si>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</si>
  <si>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</si>
  <si>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</si>
  <si>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</si>
  <si>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</si>
  <si>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</si>
  <si>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</si>
  <si>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</si>
  <si>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</si>
  <si>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</si>
  <si>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</si>
  <si>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</si>
  <si>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</si>
  <si>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</si>
  <si>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</si>
  <si>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</si>
  <si>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</si>
  <si>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</si>
  <si>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</si>
  <si>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</si>
  <si>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</si>
  <si>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</si>
  <si>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</si>
  <si>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</si>
  <si>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</si>
  <si>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</si>
  <si>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</si>
  <si>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</si>
  <si>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</si>
  <si>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</si>
  <si>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</si>
  <si>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</si>
  <si>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</si>
  <si>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</si>
  <si>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</si>
  <si>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</si>
  <si>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</si>
  <si>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</si>
  <si>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</si>
  <si>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</si>
  <si>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</si>
  <si>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</si>
  <si>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</si>
  <si>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</si>
  <si>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</si>
  <si>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</si>
  <si>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</si>
  <si>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</si>
  <si>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</si>
  <si>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</si>
  <si>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</si>
  <si>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</si>
  <si>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</si>
  <si>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</si>
  <si>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</si>
  <si>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</si>
  <si>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</si>
  <si>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</si>
  <si>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</si>
  <si>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</si>
  <si>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</si>
  <si>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</si>
  <si>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</si>
  <si>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</si>
  <si>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</si>
  <si>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</si>
  <si>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</si>
  <si>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</si>
  <si>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</si>
  <si>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</si>
  <si>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</si>
  <si>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</si>
  <si>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</si>
  <si>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</si>
  <si>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</si>
  <si>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</si>
  <si>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</si>
  <si>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</si>
  <si>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</si>
  <si>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</si>
  <si>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</si>
  <si>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</si>
  <si>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</si>
  <si>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</si>
  <si>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</si>
  <si>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</si>
  <si>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</si>
  <si>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</si>
  <si>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</si>
  <si>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</si>
  <si>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</si>
  <si>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</si>
  <si>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</si>
  <si>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</si>
  <si>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</si>
  <si>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</si>
  <si>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</si>
  <si>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</si>
  <si>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</si>
  <si>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</si>
  <si>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</si>
  <si>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</si>
  <si>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</si>
  <si>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</si>
  <si>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</si>
  <si>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</si>
  <si>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</si>
  <si>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</si>
  <si>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</si>
  <si>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</si>
  <si>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</si>
  <si>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</si>
  <si>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</si>
  <si>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</si>
  <si>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</si>
  <si>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</si>
  <si>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</si>
  <si>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</si>
  <si>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</si>
  <si>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</si>
  <si>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</si>
  <si>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</si>
  <si>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</si>
  <si>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</si>
  <si>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</si>
  <si>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</si>
  <si>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</si>
  <si>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</si>
  <si>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</si>
  <si>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</si>
  <si>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</si>
  <si>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</si>
  <si>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</si>
  <si>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</si>
  <si>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</si>
  <si>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</si>
  <si>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</si>
  <si>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</si>
  <si>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</si>
  <si>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</si>
  <si>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</si>
  <si>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</si>
  <si>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</si>
  <si>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</si>
  <si>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</si>
  <si>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</si>
  <si>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</si>
  <si>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</si>
  <si>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</si>
  <si>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</si>
  <si>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</si>
  <si>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</si>
  <si>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</si>
  <si>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</si>
  <si>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</si>
  <si>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</si>
  <si>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</si>
  <si>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</si>
  <si>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</si>
  <si>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</si>
  <si>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</si>
  <si>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</si>
  <si>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</si>
  <si>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</si>
  <si>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</si>
  <si>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</si>
  <si>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</si>
  <si>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</si>
  <si>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</si>
  <si>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</si>
  <si>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</si>
  <si>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</si>
  <si>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</si>
  <si>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</si>
  <si>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</si>
  <si>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</si>
  <si>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</si>
  <si>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</si>
  <si>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</si>
  <si>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</si>
  <si>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</si>
  <si>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</si>
  <si>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</si>
  <si>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</si>
  <si>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</si>
  <si>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</si>
  <si>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</si>
  <si>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</si>
  <si>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</si>
  <si>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</si>
  <si>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</si>
  <si>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</si>
  <si>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</si>
  <si>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</si>
  <si>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</si>
  <si>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</si>
  <si>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</si>
  <si>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</si>
  <si>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</si>
  <si>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</si>
  <si>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</si>
  <si>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</si>
  <si>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</si>
  <si>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</si>
  <si>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</si>
  <si>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</si>
  <si>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</si>
  <si>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</si>
  <si>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</si>
  <si>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</si>
  <si>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</si>
  <si>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</si>
  <si>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</si>
  <si>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</si>
  <si>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</si>
  <si>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</si>
  <si>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</si>
  <si>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</si>
  <si>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</si>
  <si>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</si>
  <si>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</si>
  <si>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</si>
  <si>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</si>
  <si>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</si>
  <si>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</si>
  <si>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</si>
  <si>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</si>
  <si>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</si>
  <si>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</si>
  <si>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</si>
  <si>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</si>
  <si>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</si>
  <si>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</si>
  <si>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</si>
  <si>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</si>
  <si>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</si>
  <si>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</si>
  <si>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</si>
  <si>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</si>
  <si>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</si>
  <si>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</si>
  <si>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</si>
  <si>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</si>
  <si>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</si>
  <si>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</si>
  <si>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</si>
  <si>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</si>
  <si>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</si>
  <si>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</si>
  <si>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</si>
  <si>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</si>
  <si>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</si>
  <si>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</si>
  <si>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</si>
  <si>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</si>
  <si>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</si>
  <si>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</si>
  <si>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</si>
  <si>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</si>
  <si>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</si>
  <si>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</si>
  <si>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</si>
  <si>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</si>
  <si>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</si>
  <si>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</si>
  <si>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</si>
  <si>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</si>
  <si>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</si>
  <si>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</si>
  <si>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</si>
  <si>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</si>
  <si>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</si>
  <si>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</si>
  <si>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</si>
  <si>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</si>
  <si>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</si>
  <si>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</si>
  <si>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</si>
  <si>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</si>
  <si>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</si>
  <si>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</si>
  <si>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</si>
  <si>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</si>
  <si>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</si>
  <si>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</si>
  <si>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</si>
  <si>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</si>
  <si>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</si>
  <si>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</si>
  <si>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</si>
  <si>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</si>
  <si>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</si>
  <si>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</si>
  <si>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</si>
  <si>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</si>
  <si>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</si>
  <si>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</si>
  <si>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</si>
  <si>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</si>
  <si>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</si>
  <si>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</si>
  <si>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</si>
  <si>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</si>
  <si>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</si>
  <si>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</si>
  <si>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</si>
  <si>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</si>
  <si>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</si>
  <si>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</si>
  <si>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</si>
  <si>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</si>
  <si>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</si>
  <si>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</si>
  <si>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</si>
  <si>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</si>
  <si>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</si>
  <si>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</si>
  <si>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</si>
  <si>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</si>
  <si>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</si>
  <si>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</si>
  <si>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</si>
  <si>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</si>
  <si>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</si>
  <si>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</si>
  <si>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</si>
  <si>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</si>
  <si>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</si>
  <si>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</si>
  <si>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</si>
  <si>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</si>
  <si>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</si>
  <si>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</si>
  <si>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</si>
  <si>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</si>
  <si>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</si>
  <si>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</si>
  <si>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</si>
  <si>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</si>
  <si>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</si>
  <si>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</si>
  <si>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</si>
  <si>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</si>
  <si>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</si>
  <si>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</si>
  <si>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</si>
  <si>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</si>
  <si>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</si>
  <si>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</si>
  <si>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</si>
  <si>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</si>
  <si>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</si>
  <si>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</si>
  <si>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</si>
  <si>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</si>
  <si>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</si>
  <si>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</si>
  <si>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</si>
  <si>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</si>
  <si>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</si>
  <si>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</si>
  <si>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</si>
  <si>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</si>
  <si>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</si>
  <si>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</si>
  <si>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</si>
  <si>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</si>
  <si>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</si>
  <si>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</si>
  <si>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</si>
  <si>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</si>
  <si>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</si>
  <si>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</si>
  <si>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</si>
  <si>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</si>
  <si>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</si>
  <si>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</si>
  <si>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</si>
  <si>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</si>
  <si>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</si>
  <si>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</si>
  <si>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</si>
  <si>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</si>
  <si>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</si>
  <si>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</si>
  <si>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</si>
  <si>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</si>
  <si>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</si>
  <si>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</si>
  <si>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</si>
  <si>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</si>
  <si>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</si>
  <si>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</si>
  <si>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</si>
  <si>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</si>
  <si>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</si>
  <si>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</si>
  <si>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</si>
  <si>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</si>
  <si>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</si>
  <si>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</si>
  <si>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</si>
  <si>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</si>
  <si>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</si>
  <si>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</si>
  <si>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</si>
  <si>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</si>
  <si>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</si>
  <si>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</si>
  <si>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</si>
  <si>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</si>
  <si>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</si>
  <si>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</si>
  <si>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</si>
  <si>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</si>
  <si>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</si>
  <si>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</si>
  <si>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</si>
  <si>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</si>
  <si>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</si>
  <si>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</si>
  <si>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</si>
  <si>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</si>
  <si>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</si>
  <si>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</si>
  <si>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</si>
  <si>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</si>
  <si>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</si>
  <si>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</si>
  <si>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</si>
  <si>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</si>
  <si>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</si>
  <si>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</si>
  <si>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</si>
  <si>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</si>
  <si>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</si>
  <si>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</si>
  <si>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</si>
  <si>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</si>
  <si>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</si>
  <si>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</si>
  <si>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</si>
  <si>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</si>
  <si>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</si>
  <si>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</si>
  <si>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</si>
  <si>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</si>
  <si>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</si>
  <si>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</si>
  <si>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</si>
  <si>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</si>
  <si>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</si>
  <si>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</si>
  <si>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</si>
  <si>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</si>
  <si>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</si>
  <si>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</si>
  <si>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</si>
  <si>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</si>
  <si>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</si>
  <si>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</si>
  <si>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</si>
  <si>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</si>
  <si>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</si>
  <si>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</si>
  <si>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</si>
  <si>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</si>
  <si>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</si>
  <si>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</si>
  <si>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</si>
  <si>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</si>
  <si>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</si>
  <si>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</si>
  <si>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</si>
  <si>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</si>
  <si>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</si>
  <si>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</si>
  <si>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</si>
  <si>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</si>
  <si>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</si>
  <si>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</si>
  <si>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</si>
  <si>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</si>
  <si>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</si>
  <si>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</si>
  <si>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</si>
  <si>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</si>
  <si>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</si>
  <si>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</si>
  <si>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</si>
  <si>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</si>
  <si>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</si>
  <si>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</si>
  <si>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</si>
  <si>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</si>
  <si>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</si>
  <si>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</si>
  <si>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</si>
  <si>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</si>
  <si>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</si>
  <si>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</si>
  <si>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</si>
  <si>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</si>
  <si>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</si>
  <si>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</si>
  <si>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</si>
  <si>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</si>
  <si>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</si>
  <si>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</si>
  <si>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</si>
  <si>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</si>
  <si>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</si>
  <si>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</si>
  <si>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</si>
  <si>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</si>
  <si>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</si>
  <si>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</si>
  <si>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</si>
  <si>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</si>
  <si>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</si>
  <si>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</si>
  <si>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</si>
  <si>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</si>
  <si>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</si>
  <si>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</si>
  <si>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</si>
  <si>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</si>
  <si>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</si>
  <si>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</si>
  <si>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</si>
  <si>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</si>
  <si>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</si>
  <si>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</si>
  <si>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</si>
  <si>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</si>
  <si>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</si>
  <si>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</si>
  <si>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</si>
  <si>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</si>
  <si>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</si>
  <si>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</si>
  <si>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</si>
  <si>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</si>
  <si>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</si>
  <si>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</si>
  <si>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</si>
  <si>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</si>
  <si>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</si>
  <si>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</si>
  <si>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</si>
  <si>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</si>
  <si>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</si>
  <si>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</si>
  <si>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</si>
  <si>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</si>
  <si>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</si>
  <si>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</si>
  <si>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</si>
  <si>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</si>
  <si>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</si>
  <si>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</si>
  <si>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</si>
  <si>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</si>
  <si>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</si>
  <si>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</si>
  <si>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</si>
  <si>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</si>
  <si>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</si>
  <si>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</si>
  <si>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</si>
  <si>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</si>
  <si>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</si>
  <si>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</si>
  <si>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</si>
  <si>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</si>
  <si>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</si>
  <si>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</si>
  <si>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</si>
  <si>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</si>
  <si>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</si>
  <si>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</si>
  <si>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</si>
  <si>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</si>
  <si>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</si>
  <si>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</si>
  <si>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</si>
  <si>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</si>
  <si>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</si>
  <si>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</si>
  <si>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</si>
  <si>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</si>
  <si>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</si>
  <si>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</si>
  <si>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</si>
  <si>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</si>
  <si>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</si>
  <si>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</si>
  <si>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</si>
  <si>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</si>
  <si>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</si>
  <si>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</si>
  <si>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</si>
  <si>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</si>
  <si>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</si>
  <si>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</si>
  <si>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</si>
  <si>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</si>
  <si>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</si>
  <si>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</si>
  <si>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</si>
  <si>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</si>
  <si>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</si>
  <si>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</si>
  <si>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</si>
  <si>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</si>
  <si>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</si>
  <si>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</si>
  <si>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</si>
  <si>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</si>
  <si>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</si>
  <si>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</si>
  <si>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</si>
  <si>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</si>
  <si>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</si>
  <si>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</si>
  <si>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</si>
  <si>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</si>
  <si>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</si>
  <si>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</si>
  <si>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</si>
  <si>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</si>
  <si>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</si>
  <si>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</si>
  <si>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</si>
  <si>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</si>
  <si>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</si>
  <si>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</si>
  <si>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</si>
  <si>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</si>
  <si>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</si>
  <si>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</si>
  <si>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</si>
  <si>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</si>
  <si>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</si>
  <si>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</si>
  <si>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</si>
  <si>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</si>
  <si>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</si>
  <si>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</si>
  <si>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</si>
  <si>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</si>
  <si>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</si>
  <si>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</si>
  <si>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</si>
  <si>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</si>
  <si>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</si>
  <si>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</si>
  <si>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</si>
  <si>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</si>
  <si>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</si>
  <si>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</si>
  <si>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</si>
  <si>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</si>
  <si>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</si>
  <si>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</si>
  <si>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</si>
  <si>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</si>
  <si>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</si>
  <si>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</si>
  <si>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</si>
  <si>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</si>
  <si>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</si>
  <si>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</si>
  <si>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</si>
  <si>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</si>
  <si>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</si>
  <si>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</si>
  <si>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</si>
  <si>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</si>
  <si>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</si>
  <si>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</si>
  <si>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</si>
  <si>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</si>
  <si>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</si>
  <si>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</si>
  <si>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</si>
  <si>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</si>
  <si>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</si>
  <si>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</si>
  <si>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</si>
  <si>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</si>
  <si>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</si>
  <si>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</si>
  <si>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</si>
  <si>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</si>
  <si>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</si>
  <si>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</si>
  <si>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</si>
  <si>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</si>
  <si>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</si>
  <si>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</si>
  <si>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</si>
  <si>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</si>
  <si>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</si>
  <si>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</si>
  <si>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</si>
  <si>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</si>
  <si>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</si>
  <si>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</si>
  <si>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</si>
  <si>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</si>
  <si>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</si>
  <si>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</si>
  <si>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</si>
  <si>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</si>
  <si>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</si>
  <si>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</si>
  <si>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</si>
  <si>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</si>
  <si>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</si>
  <si>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</si>
  <si>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</si>
  <si>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</si>
  <si>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</si>
  <si>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</si>
  <si>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</si>
  <si>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</si>
  <si>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</si>
  <si>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</si>
  <si>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</si>
  <si>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</si>
  <si>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</si>
  <si>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</si>
  <si>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</si>
  <si>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</si>
  <si>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</si>
  <si>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</si>
  <si>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</si>
  <si>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</si>
  <si>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</si>
  <si>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</si>
  <si>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</si>
  <si>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</si>
  <si>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</si>
  <si>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</si>
  <si>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</si>
  <si>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</si>
  <si>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</si>
  <si>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</si>
  <si>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</si>
  <si>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</si>
  <si>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</si>
  <si>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</si>
  <si>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</si>
  <si>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</si>
  <si>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</si>
  <si>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</si>
  <si>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</si>
  <si>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</si>
  <si>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</si>
  <si>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</si>
  <si>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</si>
  <si>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</si>
  <si>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</si>
  <si>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</si>
  <si>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</si>
  <si>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</si>
  <si>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</si>
  <si>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</si>
  <si>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</si>
  <si>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</si>
  <si>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</si>
  <si>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</si>
  <si>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</si>
  <si>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</si>
  <si>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</si>
  <si>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</si>
  <si>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</si>
  <si>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</si>
  <si>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</si>
  <si>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</si>
  <si>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</si>
  <si>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</si>
  <si>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</si>
  <si>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</si>
  <si>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</si>
  <si>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</si>
  <si>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</si>
  <si>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</si>
  <si>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</si>
  <si>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</si>
  <si>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</si>
  <si>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</si>
  <si>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</si>
  <si>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</si>
  <si>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</si>
  <si>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</si>
  <si>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</si>
  <si>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</si>
  <si>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</si>
  <si>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</si>
  <si>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</si>
  <si>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</si>
  <si>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</si>
  <si>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</si>
  <si>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</si>
  <si>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</si>
  <si>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</si>
  <si>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</si>
  <si>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</si>
  <si>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</si>
  <si>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</si>
  <si>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</si>
  <si>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</si>
  <si>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</si>
  <si>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</si>
  <si>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</si>
  <si>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</si>
  <si>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</si>
  <si>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</si>
  <si>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</si>
  <si>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</si>
  <si>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</si>
  <si>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</si>
  <si>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</si>
  <si>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</si>
  <si>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</si>
  <si>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</si>
  <si>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</si>
  <si>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</si>
  <si>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</si>
  <si>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</si>
  <si>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</si>
  <si>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</si>
  <si>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</si>
  <si>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</si>
  <si>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</si>
  <si>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</si>
  <si>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</si>
  <si>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</si>
  <si>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</si>
  <si>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</si>
  <si>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</si>
  <si>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</si>
  <si>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</si>
  <si>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</si>
  <si>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</si>
  <si>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</si>
  <si>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</si>
  <si>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</si>
  <si>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</si>
  <si>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</si>
  <si>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</si>
  <si>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</si>
  <si>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</si>
  <si>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</si>
  <si>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</si>
  <si>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</si>
  <si>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</si>
  <si>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</si>
  <si>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</si>
  <si>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</si>
  <si>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</si>
  <si>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</si>
  <si>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</si>
  <si>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</si>
  <si>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</si>
  <si>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</si>
  <si>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</si>
  <si>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</si>
  <si>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</si>
  <si>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</si>
  <si>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</si>
  <si>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</si>
  <si>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</si>
  <si>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</si>
  <si>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</si>
  <si>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</si>
  <si>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</si>
  <si>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</si>
  <si>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</si>
  <si>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</si>
  <si>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</si>
  <si>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</si>
  <si>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</si>
  <si>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</si>
  <si>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</si>
  <si>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</si>
  <si>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</si>
  <si>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</si>
  <si>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</si>
  <si>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</si>
  <si>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</si>
  <si>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</si>
  <si>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</si>
  <si>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</si>
  <si>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</si>
  <si>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</si>
  <si>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</si>
  <si>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</si>
  <si>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</si>
  <si>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</si>
  <si>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</si>
  <si>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</si>
  <si>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</si>
  <si>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</si>
  <si>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</si>
  <si>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</si>
  <si>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</si>
  <si>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</si>
  <si>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</si>
  <si>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</si>
  <si>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</si>
  <si>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</si>
  <si>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</si>
  <si>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</si>
  <si>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</si>
  <si>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</si>
  <si>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</si>
  <si>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</si>
  <si>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</si>
  <si>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</si>
  <si>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</si>
  <si>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</si>
  <si>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</si>
  <si>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</si>
  <si>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</si>
  <si>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</si>
  <si>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</si>
  <si>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</si>
  <si>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</si>
  <si>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</si>
  <si>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</si>
  <si>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</si>
  <si>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</si>
  <si>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</si>
  <si>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</si>
  <si>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</si>
  <si>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</si>
  <si>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</si>
  <si>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</si>
  <si>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</si>
  <si>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</si>
  <si>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</si>
  <si>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</si>
  <si>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</si>
  <si>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</si>
  <si>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</si>
  <si>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</si>
  <si>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</si>
  <si>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</si>
  <si>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</si>
  <si>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</si>
  <si>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</si>
  <si>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</si>
  <si>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</si>
  <si>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</si>
  <si>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</si>
  <si>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</si>
  <si>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</si>
  <si>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</si>
  <si>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</si>
  <si>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</si>
  <si>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</si>
  <si>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</si>
  <si>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</si>
  <si>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</si>
  <si>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</si>
  <si>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</si>
  <si>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</si>
  <si>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</si>
  <si>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</si>
  <si>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</si>
  <si>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</si>
  <si>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</si>
  <si>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</si>
  <si>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</si>
  <si>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</si>
  <si>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</si>
  <si>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</si>
  <si>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</si>
  <si>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</si>
  <si>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</si>
  <si>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</si>
  <si>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</si>
  <si>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</si>
  <si>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</si>
  <si>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</si>
  <si>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</si>
  <si>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</si>
  <si>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</si>
  <si>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</si>
  <si>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</si>
  <si>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</si>
  <si>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</si>
  <si>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</si>
  <si>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</si>
  <si>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</si>
  <si>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</si>
  <si>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</si>
  <si>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</si>
  <si>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</si>
  <si>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</si>
  <si>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</si>
  <si>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</si>
  <si>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</si>
  <si>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</si>
  <si>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</si>
  <si>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</si>
  <si>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</si>
  <si>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</si>
  <si>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</si>
  <si>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</si>
  <si>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</si>
  <si>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</si>
  <si>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</si>
  <si>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</si>
  <si>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</si>
  <si>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</si>
  <si>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</si>
  <si>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</si>
  <si>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</si>
  <si>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</si>
  <si>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</si>
  <si>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</si>
  <si>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</si>
  <si>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</si>
  <si>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</si>
  <si>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</si>
  <si>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</si>
  <si>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</si>
  <si>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</si>
  <si>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</si>
  <si>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</si>
  <si>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</si>
  <si>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</si>
  <si>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</si>
  <si>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</si>
  <si>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</si>
  <si>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</si>
  <si>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</si>
  <si>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</si>
  <si>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</si>
  <si>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</si>
  <si>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</si>
  <si>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</si>
  <si>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</si>
  <si>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</si>
  <si>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</si>
  <si>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</si>
  <si>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</si>
  <si>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</si>
  <si>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</si>
  <si>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</si>
  <si>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</si>
  <si>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</si>
  <si>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</si>
  <si>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</si>
  <si>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</si>
  <si>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</si>
  <si>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</si>
  <si>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</si>
  <si>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</si>
  <si>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</si>
  <si>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</si>
  <si>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</si>
  <si>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</si>
  <si>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</si>
  <si>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</si>
  <si>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</si>
  <si>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</si>
  <si>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</si>
  <si>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</si>
  <si>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</si>
  <si>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</si>
  <si>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</si>
  <si>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</si>
  <si>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</si>
  <si>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</si>
  <si>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</si>
  <si>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</si>
  <si>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</si>
  <si>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</si>
  <si>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</si>
  <si>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</si>
  <si>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</si>
  <si>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</si>
  <si>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</si>
  <si>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</si>
  <si>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</si>
  <si>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</si>
  <si>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</si>
  <si>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</si>
  <si>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</si>
  <si>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</si>
  <si>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</si>
  <si>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</si>
  <si>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</si>
  <si>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</si>
  <si>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</si>
  <si>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</si>
  <si>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</si>
  <si>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</si>
  <si>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</si>
  <si>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</si>
  <si>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</si>
  <si>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</si>
  <si>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</si>
  <si>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</si>
  <si>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</si>
  <si>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</si>
  <si>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</si>
  <si>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</si>
  <si>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</si>
  <si>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</si>
  <si>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</si>
  <si>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</si>
  <si>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</si>
  <si>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</si>
  <si>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</si>
  <si>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</si>
  <si>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</si>
  <si>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</si>
  <si>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</si>
  <si>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</si>
  <si>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</si>
  <si>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</si>
  <si>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</si>
  <si>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</si>
  <si>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</si>
  <si>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</si>
  <si>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</si>
  <si>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</si>
  <si>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</si>
  <si>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</si>
  <si>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</si>
  <si>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</si>
  <si>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</si>
  <si>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</si>
  <si>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</si>
  <si>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</si>
  <si>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</si>
  <si>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</si>
  <si>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</si>
  <si>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</si>
  <si>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</si>
  <si>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</si>
  <si>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</si>
  <si>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</si>
  <si>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</si>
  <si>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</si>
  <si>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</si>
  <si>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</si>
  <si>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</si>
  <si>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</si>
  <si>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</si>
  <si>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</si>
  <si>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</si>
  <si>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</si>
  <si>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</si>
  <si>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</si>
  <si>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</si>
  <si>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</si>
  <si>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</si>
  <si>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</si>
  <si>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</si>
  <si>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</si>
  <si>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</si>
  <si>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</si>
  <si>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</si>
  <si>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</si>
  <si>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</si>
  <si>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</si>
  <si>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</si>
  <si>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</si>
  <si>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</si>
  <si>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</si>
  <si>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</si>
  <si>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</si>
  <si>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</si>
  <si>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</si>
  <si>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</si>
  <si>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</si>
  <si>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</si>
  <si>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</si>
  <si>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</si>
  <si>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</si>
  <si>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</si>
  <si>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</si>
  <si>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</si>
  <si>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</si>
  <si>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</si>
  <si>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</si>
  <si>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</si>
  <si>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</si>
  <si>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</si>
  <si>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</si>
  <si>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</si>
  <si>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</si>
  <si>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</si>
  <si>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</si>
  <si>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</si>
  <si>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</si>
  <si>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</si>
  <si>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</si>
  <si>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</si>
  <si>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</si>
  <si>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</si>
  <si>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</si>
  <si>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</si>
  <si>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</si>
  <si>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</si>
  <si>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</si>
  <si>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</si>
  <si>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</si>
  <si>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</si>
  <si>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</si>
  <si>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</si>
  <si>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</si>
  <si>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</si>
  <si>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</si>
  <si>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</si>
  <si>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</si>
  <si>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</si>
  <si>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</si>
  <si>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</si>
  <si>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</si>
  <si>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</si>
  <si>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</si>
  <si>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</si>
  <si>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</si>
  <si>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</si>
  <si>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</si>
  <si>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</si>
  <si>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</si>
  <si>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</si>
  <si>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</si>
  <si>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</si>
  <si>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</si>
  <si>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</si>
  <si>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</si>
  <si>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</si>
  <si>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</si>
  <si>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</si>
  <si>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</si>
  <si>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</si>
  <si>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</si>
  <si>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</si>
  <si>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</si>
  <si>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</si>
  <si>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</si>
  <si>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</si>
  <si>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</si>
  <si>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</si>
  <si>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</si>
  <si>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</si>
  <si>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</si>
  <si>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</si>
  <si>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</si>
  <si>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</si>
  <si>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</si>
  <si>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</si>
  <si>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</si>
  <si>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</si>
  <si>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</si>
  <si>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</si>
  <si>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</si>
  <si>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</si>
  <si>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</si>
  <si>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</si>
  <si>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</si>
  <si>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</si>
  <si>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</si>
  <si>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</si>
  <si>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</si>
  <si>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</si>
  <si>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</si>
  <si>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</si>
  <si>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</si>
  <si>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</si>
  <si>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</si>
  <si>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</si>
  <si>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</si>
  <si>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</si>
  <si>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</si>
  <si>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</si>
  <si>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</si>
  <si>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</si>
  <si>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</si>
  <si>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</si>
  <si>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</si>
  <si>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</si>
  <si>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</si>
  <si>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</si>
  <si>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</si>
  <si>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</si>
  <si>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</si>
  <si>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</si>
  <si>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</si>
  <si>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</si>
  <si>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</si>
  <si>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</si>
  <si>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</si>
  <si>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</si>
  <si>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</si>
  <si>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</si>
  <si>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</si>
  <si>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</si>
  <si>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</si>
  <si>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</si>
  <si>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</si>
  <si>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</si>
  <si>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</si>
  <si>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</si>
  <si>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</si>
  <si>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</si>
  <si>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</si>
  <si>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</si>
  <si>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</si>
  <si>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</si>
  <si>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</si>
  <si>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</si>
  <si>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</si>
  <si>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</si>
  <si>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</si>
  <si>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</si>
  <si>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</si>
  <si>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</si>
  <si>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</si>
  <si>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</si>
  <si>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</si>
  <si>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</si>
  <si>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</si>
  <si>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</si>
  <si>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</si>
  <si>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</si>
  <si>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</si>
  <si>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</si>
  <si>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</si>
  <si>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</si>
  <si>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</si>
  <si>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</si>
  <si>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</si>
  <si>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</si>
  <si>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</si>
  <si>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</si>
  <si>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</si>
  <si>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</si>
  <si>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</si>
  <si>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</si>
  <si>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</si>
  <si>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</si>
  <si>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</si>
  <si>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</si>
  <si>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</si>
  <si>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</si>
  <si>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</si>
  <si>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</si>
  <si>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</si>
  <si>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</si>
  <si>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</si>
  <si>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</si>
  <si>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</si>
  <si>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</si>
  <si>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</si>
  <si>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</si>
  <si>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</si>
  <si>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</si>
  <si>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</si>
  <si>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</si>
  <si>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</si>
  <si>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</si>
  <si>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</si>
  <si>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</si>
  <si>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</si>
  <si>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</si>
  <si>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</si>
  <si>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</si>
  <si>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</si>
  <si>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</si>
  <si>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</si>
  <si>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</si>
  <si>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</si>
  <si>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</si>
  <si>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</si>
  <si>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</si>
  <si>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</si>
  <si>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</si>
  <si>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</si>
  <si>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</si>
  <si>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</si>
  <si>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</si>
  <si>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</si>
  <si>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</si>
  <si>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</si>
  <si>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</si>
  <si>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</si>
  <si>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</si>
  <si>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</si>
  <si>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</si>
  <si>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</si>
  <si>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</si>
  <si>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</si>
  <si>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</si>
  <si>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</si>
  <si>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</si>
  <si>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</si>
  <si>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</si>
  <si>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</si>
  <si>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</si>
  <si>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</si>
  <si>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</si>
  <si>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</si>
  <si>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</si>
  <si>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</si>
  <si>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</si>
  <si>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</si>
  <si>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</si>
  <si>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</si>
  <si>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</si>
  <si>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</si>
  <si>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</si>
  <si>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</si>
  <si>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</si>
  <si>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</si>
  <si>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</si>
  <si>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</si>
  <si>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</si>
  <si>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</si>
  <si>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</si>
  <si>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</si>
  <si>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</si>
  <si>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</si>
  <si>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</si>
  <si>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</si>
  <si>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</si>
  <si>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</si>
  <si>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</si>
  <si>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</si>
  <si>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</si>
  <si>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</si>
  <si>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</si>
  <si>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</si>
  <si>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</si>
  <si>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</si>
  <si>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</si>
  <si>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</si>
  <si>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</si>
  <si>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</si>
  <si>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</si>
  <si>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</si>
  <si>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</si>
  <si>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</si>
  <si>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</si>
  <si>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</si>
  <si>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</si>
  <si>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</si>
  <si>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</si>
  <si>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</si>
  <si>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</si>
  <si>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</si>
  <si>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</si>
  <si>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</si>
  <si>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</si>
  <si>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</si>
  <si>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</si>
  <si>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</si>
  <si>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</si>
  <si>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</si>
  <si>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</si>
  <si>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</si>
  <si>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</si>
  <si>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</si>
  <si>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</si>
  <si>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</si>
  <si>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</si>
  <si>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</si>
  <si>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</si>
  <si>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</si>
  <si>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</si>
  <si>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</si>
  <si>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</si>
  <si>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</si>
  <si>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</si>
  <si>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</si>
  <si>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</si>
  <si>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</si>
  <si>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</si>
  <si>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</si>
  <si>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</si>
  <si>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</si>
  <si>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</si>
  <si>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</si>
  <si>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</si>
  <si>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</si>
  <si>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</si>
  <si>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</si>
  <si>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</si>
  <si>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</si>
  <si>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</si>
  <si>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</si>
  <si>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</si>
  <si>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</si>
  <si>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</si>
  <si>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</si>
  <si>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</si>
  <si>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</si>
  <si>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</si>
  <si>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</si>
  <si>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</si>
  <si>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</si>
  <si>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</si>
  <si>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</si>
  <si>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</si>
  <si>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</si>
  <si>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</si>
  <si>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</si>
  <si>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</si>
  <si>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</si>
  <si>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</si>
  <si>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</si>
  <si>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</si>
  <si>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</si>
  <si>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</si>
  <si>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</si>
  <si>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</si>
  <si>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</si>
  <si>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</si>
  <si>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</si>
  <si>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</si>
  <si>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</si>
  <si>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</si>
  <si>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</si>
  <si>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</si>
  <si>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</si>
  <si>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</si>
  <si>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</si>
  <si>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</si>
  <si>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</si>
  <si>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</si>
  <si>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</si>
  <si>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</si>
  <si>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</si>
  <si>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</si>
  <si>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</si>
  <si>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</si>
  <si>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</si>
  <si>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</si>
  <si>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</si>
  <si>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</si>
  <si>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</si>
  <si>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</si>
  <si>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</si>
  <si>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</si>
  <si>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</si>
  <si>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</si>
  <si>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</si>
  <si>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</si>
  <si>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</si>
  <si>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</si>
  <si>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</si>
  <si>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</si>
  <si>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</si>
  <si>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</si>
  <si>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</si>
  <si>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</si>
  <si>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</si>
  <si>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</si>
  <si>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</si>
  <si>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</si>
  <si>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</si>
  <si>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</si>
  <si>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</si>
  <si>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</si>
  <si>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</si>
  <si>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</si>
  <si>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</si>
  <si>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</si>
  <si>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</si>
  <si>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</si>
  <si>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</si>
  <si>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</si>
  <si>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</si>
  <si>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</si>
  <si>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</si>
  <si>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</si>
  <si>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</si>
  <si>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</si>
  <si>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</si>
  <si>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</si>
  <si>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</si>
  <si>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</si>
  <si>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</si>
  <si>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</si>
  <si>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</si>
  <si>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</si>
  <si>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</si>
  <si>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</si>
  <si>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</si>
  <si>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</si>
  <si>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</si>
  <si>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</si>
  <si>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</si>
  <si>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</si>
  <si>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</si>
  <si>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</si>
  <si>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</si>
  <si>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</si>
  <si>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</si>
  <si>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</si>
  <si>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</si>
  <si>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</si>
  <si>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</si>
  <si>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</si>
  <si>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</si>
  <si>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</si>
  <si>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</si>
  <si>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</si>
  <si>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</si>
  <si>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</si>
  <si>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</si>
  <si>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</si>
  <si>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</si>
  <si>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</si>
  <si>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</si>
  <si>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</si>
  <si>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</si>
  <si>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</si>
  <si>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</si>
  <si>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</si>
  <si>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</si>
  <si>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</si>
  <si>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</si>
  <si>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</si>
  <si>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</si>
  <si>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</si>
  <si>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</si>
  <si>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</si>
  <si>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</si>
  <si>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</si>
  <si>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</si>
  <si>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</si>
  <si>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</si>
  <si>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</si>
  <si>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</si>
  <si>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</si>
  <si>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</si>
  <si>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</si>
  <si>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</si>
  <si>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</si>
  <si>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</si>
  <si>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</si>
  <si>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</si>
  <si>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</si>
  <si>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</si>
  <si>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</si>
  <si>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</si>
  <si>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</si>
  <si>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</si>
  <si>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</si>
  <si>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</si>
  <si>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</si>
  <si>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</si>
  <si>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</si>
  <si>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</si>
  <si>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</si>
  <si>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</si>
  <si>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</si>
  <si>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</si>
  <si>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</si>
  <si>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</si>
  <si>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</si>
  <si>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</si>
  <si>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</si>
  <si>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</si>
  <si>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</si>
  <si>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</si>
  <si>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</si>
  <si>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</si>
  <si>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</si>
  <si>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</si>
  <si>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</si>
  <si>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</si>
  <si>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</si>
  <si>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</si>
  <si>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</si>
  <si>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</si>
  <si>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</si>
  <si>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</si>
  <si>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</si>
  <si>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</si>
  <si>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</si>
  <si>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</si>
  <si>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</si>
  <si>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</si>
  <si>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</si>
  <si>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</si>
  <si>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</si>
  <si>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</si>
  <si>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</si>
  <si>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</si>
  <si>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</si>
  <si>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</si>
  <si>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</si>
  <si>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</si>
  <si>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</si>
  <si>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</si>
  <si>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</si>
  <si>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</si>
  <si>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</si>
  <si>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</si>
  <si>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</si>
  <si>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</si>
  <si>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</si>
  <si>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</si>
  <si>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</si>
  <si>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</si>
  <si>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</si>
  <si>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</si>
  <si>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</si>
  <si>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</si>
  <si>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</si>
  <si>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</si>
  <si>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</si>
  <si>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</si>
  <si>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</si>
  <si>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</si>
  <si>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</si>
  <si>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</si>
  <si>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</si>
  <si>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</si>
  <si>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</si>
  <si>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</si>
  <si>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</si>
  <si>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</si>
  <si>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</si>
  <si>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</si>
  <si>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</si>
  <si>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</si>
  <si>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</si>
  <si>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</si>
  <si>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</si>
  <si>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</si>
  <si>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</si>
  <si>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</si>
  <si>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</si>
  <si>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</si>
  <si>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</si>
  <si>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</si>
  <si>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</si>
  <si>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</si>
  <si>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</si>
  <si>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</si>
  <si>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</si>
  <si>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</si>
  <si>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</si>
  <si>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</si>
  <si>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</si>
  <si>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</si>
  <si>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</si>
  <si>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</si>
  <si>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</si>
  <si>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</si>
  <si>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</si>
  <si>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</si>
  <si>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</si>
  <si>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</si>
  <si>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</si>
  <si>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</si>
  <si>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</si>
  <si>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</si>
  <si>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</si>
  <si>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</si>
  <si>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</si>
  <si>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</si>
  <si>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</si>
  <si>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</si>
  <si>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</si>
  <si>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</si>
  <si>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</si>
  <si>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</si>
  <si>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</si>
  <si>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</si>
  <si>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</si>
  <si>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</si>
  <si>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</si>
  <si>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</si>
  <si>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</si>
  <si>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</si>
  <si>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</si>
  <si>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</si>
  <si>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</si>
  <si>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</si>
  <si>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</si>
  <si>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</si>
  <si>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</si>
  <si>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</si>
  <si>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</si>
  <si>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</si>
  <si>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</si>
  <si>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</si>
  <si>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</si>
  <si>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</si>
  <si>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</si>
  <si>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</si>
  <si>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</si>
  <si>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</si>
  <si>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</si>
  <si>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</si>
  <si>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</si>
  <si>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</si>
  <si>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</si>
  <si>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</si>
  <si>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</si>
  <si>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</si>
  <si>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</si>
  <si>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</si>
  <si>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</si>
  <si>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</si>
  <si>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</si>
  <si>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</si>
  <si>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</si>
  <si>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</si>
  <si>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</si>
  <si>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</si>
  <si>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</si>
  <si>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</si>
  <si>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</si>
  <si>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</si>
  <si>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</si>
  <si>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</si>
  <si>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</si>
  <si>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</si>
  <si>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</si>
  <si>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</si>
  <si>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</si>
  <si>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</si>
  <si>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</si>
  <si>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</si>
  <si>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</si>
  <si>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</si>
  <si>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</si>
  <si>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</si>
  <si>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</si>
  <si>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</si>
  <si>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</si>
  <si>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</si>
  <si>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</si>
  <si>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</si>
  <si>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</si>
  <si>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</si>
  <si>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</si>
  <si>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</si>
  <si>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</si>
  <si>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</si>
  <si>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</si>
  <si>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</si>
  <si>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</si>
  <si>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</si>
  <si>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</si>
  <si>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</si>
  <si>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</si>
  <si>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</si>
  <si>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</si>
  <si>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</si>
  <si>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</si>
  <si>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</si>
  <si>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</si>
  <si>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</si>
  <si>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</si>
  <si>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</si>
  <si>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</si>
  <si>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</si>
  <si>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</si>
  <si>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</si>
  <si>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</si>
  <si>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</si>
  <si>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</si>
  <si>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</si>
  <si>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</si>
  <si>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</si>
  <si>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</si>
  <si>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</si>
  <si>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</si>
  <si>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</si>
  <si>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</si>
  <si>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</si>
  <si>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</si>
  <si>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</si>
  <si>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</si>
  <si>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</si>
  <si>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</si>
  <si>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</si>
  <si>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</si>
  <si>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</si>
  <si>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</si>
  <si>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</si>
  <si>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</si>
  <si>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</si>
  <si>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</si>
  <si>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</si>
  <si>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</si>
  <si>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</si>
  <si>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</si>
  <si>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</si>
  <si>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</si>
  <si>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</si>
  <si>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</si>
  <si>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</si>
  <si>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</si>
  <si>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</si>
  <si>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</si>
  <si>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</si>
  <si>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</si>
  <si>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</si>
  <si>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</si>
  <si>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</si>
  <si>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</si>
  <si>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</si>
  <si>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</si>
  <si>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</si>
  <si>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</si>
  <si>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</si>
  <si>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</si>
  <si>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</si>
  <si>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</si>
  <si>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</si>
  <si>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</si>
  <si>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</si>
  <si>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</si>
  <si>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</si>
  <si>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</si>
  <si>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</si>
  <si>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</si>
  <si>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</si>
  <si>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</si>
  <si>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</si>
  <si>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</si>
  <si>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</si>
  <si>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</si>
  <si>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</si>
  <si>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</si>
  <si>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</si>
  <si>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</si>
  <si>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</si>
  <si>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</si>
  <si>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</si>
  <si>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</si>
  <si>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</si>
  <si>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</si>
  <si>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</si>
  <si>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</si>
  <si>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</si>
  <si>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</si>
  <si>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</si>
  <si>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</si>
  <si>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</si>
  <si>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</si>
  <si>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</si>
  <si>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</si>
  <si>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</si>
  <si>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</si>
  <si>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</si>
  <si>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</si>
  <si>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</si>
  <si>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</si>
  <si>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</si>
  <si>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</si>
  <si>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</si>
  <si>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</si>
  <si>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</si>
  <si>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</si>
  <si>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</si>
  <si>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</si>
  <si>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</si>
  <si>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</si>
  <si>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</si>
  <si>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</si>
  <si>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</si>
  <si>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</si>
  <si>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</si>
  <si>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</si>
  <si>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</si>
  <si>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</si>
  <si>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</si>
  <si>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</si>
  <si>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</si>
  <si>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</si>
  <si>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</si>
  <si>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</si>
  <si>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</si>
  <si>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</si>
  <si>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</si>
  <si>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</si>
  <si>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</si>
  <si>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</si>
  <si>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</si>
  <si>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</si>
  <si>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</si>
  <si>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</si>
  <si>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</si>
  <si>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</si>
  <si>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</si>
  <si>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</si>
  <si>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</si>
  <si>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</si>
  <si>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</si>
  <si>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</si>
  <si>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</si>
  <si>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</si>
  <si>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</si>
  <si>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</si>
  <si>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</si>
  <si>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</si>
  <si>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</si>
  <si>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</si>
  <si>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</si>
  <si>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</si>
  <si>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</si>
  <si>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</si>
  <si>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</si>
  <si>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</si>
  <si>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</si>
  <si>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</si>
  <si>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</si>
  <si>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</si>
  <si>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</si>
  <si>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</si>
  <si>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</si>
  <si>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</si>
  <si>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</si>
  <si>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</si>
  <si>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</si>
  <si>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</si>
  <si>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</si>
  <si>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</si>
  <si>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</si>
  <si>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</si>
  <si>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</si>
  <si>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</si>
  <si>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</si>
  <si>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</si>
  <si>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</si>
  <si>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</si>
  <si>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</si>
  <si>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</si>
  <si>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</si>
  <si>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</si>
  <si>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</si>
  <si>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</si>
  <si>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</si>
  <si>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</si>
  <si>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</si>
  <si>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</si>
  <si>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</si>
  <si>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</si>
  <si>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</si>
  <si>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</si>
  <si>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</si>
  <si>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</si>
  <si>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</si>
  <si>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</si>
  <si>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</si>
  <si>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</si>
  <si>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</si>
  <si>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</si>
  <si>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</si>
  <si>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</si>
  <si>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</si>
  <si>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</si>
  <si>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</si>
  <si>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</si>
  <si>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</si>
  <si>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</si>
  <si>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</si>
  <si>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</si>
  <si>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</si>
  <si>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</si>
  <si>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</si>
  <si>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</si>
  <si>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</si>
  <si>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</si>
  <si>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</si>
  <si>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</si>
  <si>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</si>
  <si>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</si>
  <si>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</si>
  <si>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</si>
  <si>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</si>
  <si>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</si>
  <si>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</si>
  <si>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</si>
  <si>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</si>
  <si>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</si>
  <si>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</si>
  <si>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</si>
  <si>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</si>
  <si>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</si>
  <si>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</si>
  <si>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</si>
  <si>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</si>
  <si>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</si>
  <si>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</si>
  <si>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</si>
  <si>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</si>
  <si>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</si>
  <si>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</si>
  <si>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</si>
  <si>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</si>
  <si>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</si>
  <si>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</si>
  <si>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</si>
  <si>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</si>
  <si>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</si>
  <si>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</si>
  <si>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</si>
  <si>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</si>
  <si>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</si>
  <si>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</si>
  <si>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</si>
  <si>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</si>
  <si>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</si>
  <si>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</si>
  <si>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</si>
  <si>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</si>
  <si>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</si>
  <si>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</si>
  <si>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</si>
  <si>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</si>
  <si>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</si>
  <si>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</si>
  <si>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</si>
  <si>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</si>
  <si>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</si>
  <si>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</si>
  <si>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</si>
  <si>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</si>
  <si>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</si>
  <si>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</si>
  <si>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</si>
  <si>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</si>
  <si>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</si>
  <si>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</si>
  <si>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</si>
  <si>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</si>
  <si>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</si>
  <si>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</si>
  <si>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</si>
  <si>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</si>
  <si>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</si>
  <si>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</si>
  <si>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</si>
  <si>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</si>
  <si>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</si>
  <si>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</si>
  <si>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</si>
  <si>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</si>
  <si>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</si>
  <si>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</si>
  <si>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</si>
  <si>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</si>
  <si>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</si>
  <si>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</si>
  <si>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</si>
  <si>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</si>
  <si>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</si>
  <si>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</si>
  <si>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</si>
  <si>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</si>
  <si>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</si>
  <si>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</si>
  <si>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</si>
  <si>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</si>
  <si>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</si>
  <si>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</si>
  <si>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</si>
  <si>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</si>
  <si>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</si>
  <si>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</si>
  <si>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</si>
  <si>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</si>
  <si>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</si>
  <si>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</si>
  <si>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</si>
  <si>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</si>
  <si>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</si>
  <si>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</si>
  <si>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</si>
  <si>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</si>
  <si>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</si>
  <si>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</si>
  <si>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</si>
  <si>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</si>
  <si>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</si>
  <si>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</si>
  <si>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</si>
  <si>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</si>
  <si>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</si>
  <si>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</si>
  <si>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</si>
  <si>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</si>
  <si>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</si>
  <si>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</si>
  <si>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</si>
  <si>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</si>
  <si>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</si>
  <si>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</si>
  <si>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</si>
  <si>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</si>
  <si>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</si>
  <si>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</si>
  <si>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</si>
  <si>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</si>
  <si>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</si>
  <si>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</si>
  <si>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</si>
  <si>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</si>
  <si>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</si>
  <si>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</si>
  <si>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</si>
  <si>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</si>
  <si>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</si>
  <si>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</si>
  <si>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</si>
  <si>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</si>
  <si>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</si>
  <si>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</si>
  <si>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</si>
  <si>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</si>
  <si>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</si>
  <si>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</si>
  <si>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</si>
  <si>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</si>
  <si>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</si>
  <si>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</si>
  <si>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</si>
  <si>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</si>
  <si>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</si>
  <si>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</si>
  <si>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</si>
  <si>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</si>
  <si>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</si>
  <si>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</si>
  <si>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</si>
  <si>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</si>
  <si>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</si>
  <si>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</si>
  <si>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</si>
  <si>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</si>
  <si>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</si>
  <si>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</si>
  <si>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</si>
  <si>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</si>
  <si>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</si>
  <si>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</si>
  <si>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</si>
  <si>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</si>
  <si>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</si>
  <si>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</si>
  <si>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</si>
  <si>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</si>
  <si>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</si>
  <si>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</si>
  <si>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</si>
  <si>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</si>
  <si>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</si>
  <si>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</si>
  <si>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</si>
  <si>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</si>
  <si>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</si>
  <si>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</si>
  <si>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</si>
  <si>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</si>
  <si>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</si>
  <si>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</si>
  <si>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</si>
  <si>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</si>
  <si>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</si>
  <si>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</si>
  <si>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</si>
  <si>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</si>
  <si>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</si>
  <si>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</si>
  <si>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</si>
  <si>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</si>
  <si>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</si>
  <si>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</si>
  <si>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</si>
  <si>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</si>
  <si>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</si>
  <si>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</si>
  <si>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</si>
  <si>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</si>
  <si>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</si>
  <si>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</si>
  <si>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</si>
  <si>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</si>
  <si>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</si>
  <si>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</si>
  <si>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</si>
  <si>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</si>
  <si>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</si>
  <si>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</si>
  <si>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</si>
  <si>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</si>
  <si>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</si>
  <si>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</si>
  <si>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</si>
  <si>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</si>
  <si>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</si>
  <si>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</si>
  <si>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</si>
  <si>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</si>
  <si>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</si>
  <si>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</si>
  <si>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</si>
  <si>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</si>
  <si>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</si>
  <si>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</si>
  <si>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</si>
  <si>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</si>
  <si>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</si>
  <si>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</si>
  <si>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</si>
  <si>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</si>
  <si>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</si>
  <si>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</si>
  <si>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</si>
  <si>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</si>
  <si>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</si>
  <si>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</si>
  <si>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</si>
  <si>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</si>
  <si>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</si>
  <si>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</si>
  <si>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</si>
  <si>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</si>
  <si>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</si>
  <si>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</si>
  <si>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</si>
  <si>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</si>
  <si>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</si>
  <si>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</si>
  <si>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</si>
  <si>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</si>
  <si>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</si>
  <si>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</si>
  <si>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</si>
  <si>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</si>
  <si>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</si>
  <si>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</si>
  <si>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</si>
  <si>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</si>
  <si>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</si>
  <si>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</si>
  <si>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</si>
  <si>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</si>
  <si>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</si>
  <si>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</si>
  <si>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</si>
  <si>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</si>
  <si>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</si>
  <si>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</si>
  <si>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</si>
  <si>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</si>
  <si>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</si>
  <si>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</si>
  <si>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</si>
  <si>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</si>
  <si>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</si>
  <si>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</si>
  <si>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</si>
  <si>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</si>
  <si>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</si>
  <si>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</si>
  <si>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</si>
  <si>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</si>
  <si>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</si>
  <si>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</si>
  <si>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</si>
  <si>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</si>
  <si>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</si>
  <si>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</si>
  <si>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</si>
  <si>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</si>
  <si>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</si>
  <si>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</si>
  <si>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</si>
  <si>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</si>
  <si>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</si>
  <si>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</si>
  <si>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</si>
  <si>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</si>
  <si>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</si>
  <si>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</si>
  <si>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</si>
  <si>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</si>
  <si>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</si>
  <si>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</si>
  <si>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</si>
  <si>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</si>
  <si>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</si>
  <si>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</si>
  <si>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</si>
  <si>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</si>
  <si>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</si>
  <si>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</si>
  <si>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</si>
  <si>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</si>
  <si>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</si>
  <si>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</si>
  <si>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</si>
  <si>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</si>
  <si>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</si>
  <si>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</si>
  <si>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</si>
  <si>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</si>
  <si>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</si>
  <si>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</si>
  <si>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</si>
  <si>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</si>
  <si>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</si>
  <si>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</si>
  <si>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</si>
  <si>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</si>
  <si>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</si>
  <si>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</si>
  <si>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</si>
  <si>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</si>
  <si>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</si>
  <si>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</si>
  <si>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</si>
  <si>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</si>
  <si>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</si>
  <si>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</si>
  <si>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</si>
  <si>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</si>
  <si>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</si>
  <si>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</si>
  <si>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</si>
  <si>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</si>
  <si>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</si>
  <si>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</si>
  <si>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</si>
  <si>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</si>
  <si>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</si>
  <si>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</si>
  <si>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</si>
  <si>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</si>
  <si>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</si>
  <si>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</si>
  <si>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</si>
  <si>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</si>
  <si>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</si>
  <si>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</si>
  <si>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</si>
  <si>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</si>
  <si>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</si>
  <si>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</si>
  <si>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</si>
  <si>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</si>
  <si>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</si>
  <si>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</si>
  <si>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</si>
  <si>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</si>
  <si>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</si>
  <si>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</si>
  <si>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</si>
  <si>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</si>
  <si>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</si>
  <si>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</si>
  <si>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</si>
  <si>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</si>
  <si>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</si>
  <si>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</si>
  <si>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</si>
  <si>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</si>
  <si>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</si>
  <si>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</si>
  <si>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</si>
  <si>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</si>
  <si>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</si>
  <si>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</si>
  <si>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</si>
  <si>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</si>
  <si>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</si>
  <si>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</si>
  <si>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</si>
  <si>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</si>
  <si>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</si>
  <si>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</si>
  <si>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</si>
  <si>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</si>
  <si>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</si>
  <si>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</si>
  <si>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</si>
  <si>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</si>
  <si>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</si>
  <si>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</si>
  <si>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</si>
  <si>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</si>
  <si>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</si>
  <si>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</si>
  <si>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</si>
  <si>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</si>
  <si>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</si>
  <si>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</si>
  <si>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</si>
  <si>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</si>
  <si>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</si>
  <si>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</si>
  <si>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</si>
  <si>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</si>
  <si>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</si>
  <si>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</si>
  <si>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</si>
  <si>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</si>
  <si>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</si>
  <si>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</si>
  <si>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</si>
  <si>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</si>
  <si>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</si>
  <si>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</si>
  <si>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</si>
  <si>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</si>
  <si>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</si>
  <si>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</si>
  <si>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</si>
  <si>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</si>
  <si>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</si>
  <si>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</si>
  <si>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</si>
  <si>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</si>
  <si>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</si>
  <si>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</si>
  <si>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</si>
  <si>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</si>
  <si>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</si>
  <si>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</si>
  <si>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</si>
  <si>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</si>
  <si>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</si>
  <si>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</si>
  <si>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</si>
  <si>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</si>
  <si>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</si>
  <si>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</si>
  <si>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</si>
  <si>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</si>
  <si>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</si>
  <si>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</si>
  <si>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</si>
  <si>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</si>
  <si>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</si>
  <si>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</si>
  <si>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</si>
  <si>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</si>
  <si>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</si>
  <si>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</si>
  <si>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</si>
  <si>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</si>
  <si>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</si>
  <si>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</si>
  <si>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</si>
  <si>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</si>
  <si>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</si>
  <si>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</si>
  <si>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</si>
  <si>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</si>
  <si>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</si>
  <si>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</si>
  <si>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</si>
  <si>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</si>
  <si>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</si>
  <si>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</si>
  <si>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</si>
  <si>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</si>
  <si>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</si>
  <si>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</si>
  <si>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</si>
  <si>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</si>
  <si>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</si>
  <si>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</si>
  <si>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</si>
  <si>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</si>
  <si>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</si>
  <si>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</si>
  <si>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</si>
  <si>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</si>
  <si>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</si>
  <si>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</si>
  <si>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</si>
  <si>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</si>
  <si>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</si>
  <si>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</si>
  <si>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</si>
  <si>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</si>
  <si>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</si>
  <si>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</si>
  <si>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</si>
  <si>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</si>
  <si>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</si>
  <si>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</si>
  <si>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</si>
  <si>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</si>
  <si>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</si>
  <si>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</si>
  <si>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</si>
  <si>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</si>
  <si>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</si>
  <si>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</si>
  <si>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</si>
  <si>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</si>
  <si>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</si>
  <si>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</si>
  <si>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</si>
  <si>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</si>
  <si>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</si>
  <si>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</si>
  <si>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</si>
  <si>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</si>
  <si>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</si>
  <si>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</si>
  <si>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</si>
  <si>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</si>
  <si>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</si>
  <si>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</si>
  <si>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</si>
  <si>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</si>
  <si>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</si>
  <si>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</si>
  <si>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</si>
  <si>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</si>
  <si>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</si>
  <si>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</si>
  <si>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</si>
  <si>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</si>
  <si>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</si>
  <si>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</si>
  <si>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</si>
  <si>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</si>
  <si>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</si>
  <si>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</si>
  <si>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</si>
  <si>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</si>
  <si>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</si>
  <si>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</si>
  <si>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</si>
  <si>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</si>
  <si>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</si>
  <si>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</si>
  <si>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</si>
  <si>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</si>
  <si>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</si>
  <si>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</si>
  <si>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</si>
  <si>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</si>
  <si>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</si>
  <si>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</si>
  <si>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</si>
  <si>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</si>
  <si>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</si>
  <si>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</si>
  <si>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</si>
  <si>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</si>
  <si>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</si>
  <si>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</si>
  <si>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</si>
  <si>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</si>
  <si>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</si>
  <si>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</si>
  <si>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</si>
  <si>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</si>
  <si>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</si>
  <si>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</si>
  <si>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</si>
  <si>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</si>
  <si>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</si>
  <si>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</si>
  <si>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</si>
  <si>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</si>
  <si>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</si>
  <si>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</si>
  <si>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</si>
  <si>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</si>
  <si>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</si>
  <si>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</si>
  <si>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</si>
  <si>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</si>
  <si>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</si>
  <si>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</si>
  <si>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</si>
  <si>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</si>
  <si>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</si>
  <si>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</si>
  <si>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</si>
  <si>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</si>
  <si>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</si>
  <si>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</si>
  <si>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</si>
  <si>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</si>
  <si>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</si>
  <si>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</si>
  <si>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</si>
  <si>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</si>
  <si>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</si>
  <si>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</si>
  <si>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</si>
  <si>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</si>
  <si>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</si>
  <si>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</si>
  <si>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</si>
  <si>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</si>
  <si>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</si>
  <si>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</si>
  <si>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</si>
  <si>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</si>
  <si>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</si>
  <si>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</si>
  <si>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</si>
  <si>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</si>
  <si>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</si>
  <si>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</si>
  <si>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</si>
  <si>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</si>
  <si>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</si>
  <si>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</si>
  <si>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</si>
  <si>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</si>
  <si>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</si>
  <si>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</si>
  <si>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</si>
  <si>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</si>
  <si>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</si>
  <si>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</si>
  <si>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</si>
  <si>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</si>
  <si>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</si>
  <si>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</si>
  <si>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</si>
  <si>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</si>
  <si>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</si>
  <si>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</si>
  <si>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</si>
  <si>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</si>
  <si>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</si>
  <si>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</si>
  <si>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</si>
  <si>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</si>
  <si>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</si>
  <si>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</si>
  <si>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</si>
  <si>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</si>
  <si>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</si>
  <si>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</si>
  <si>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</si>
  <si>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</si>
  <si>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</si>
  <si>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</si>
  <si>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</si>
  <si>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</si>
  <si>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</si>
  <si>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</si>
  <si>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</si>
  <si>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</si>
  <si>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</si>
  <si>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</si>
  <si>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</si>
  <si>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</si>
  <si>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</si>
  <si>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</si>
  <si>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</si>
  <si>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</si>
  <si>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</si>
  <si>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</si>
  <si>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</si>
  <si>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</si>
  <si>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</si>
  <si>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</si>
  <si>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</si>
  <si>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</si>
  <si>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</si>
  <si>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</si>
  <si>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</si>
  <si>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</si>
  <si>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</si>
  <si>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</si>
  <si>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</si>
  <si>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</si>
  <si>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</si>
  <si>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</si>
  <si>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</si>
  <si>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</si>
  <si>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</si>
  <si>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</si>
  <si>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</si>
  <si>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</si>
  <si>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</si>
  <si>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</si>
  <si>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</si>
  <si>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</si>
  <si>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</si>
  <si>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</si>
  <si>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</si>
  <si>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</si>
  <si>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</si>
  <si>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</si>
  <si>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</si>
  <si>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</si>
  <si>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</si>
  <si>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</si>
  <si>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</si>
  <si>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</si>
  <si>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</si>
  <si>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</si>
  <si>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</si>
  <si>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</si>
  <si>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</si>
  <si>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</si>
  <si>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</si>
  <si>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</si>
  <si>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</si>
  <si>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</si>
  <si>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</si>
  <si>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</si>
  <si>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</si>
  <si>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</si>
  <si>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</si>
  <si>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</si>
  <si>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</si>
  <si>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</si>
  <si>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</si>
  <si>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</si>
  <si>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</si>
  <si>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</si>
  <si>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</si>
  <si>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</si>
  <si>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</si>
  <si>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</si>
  <si>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</si>
  <si>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</si>
  <si>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</si>
  <si>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</si>
  <si>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</si>
  <si>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</si>
  <si>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</si>
  <si>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</si>
  <si>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</si>
  <si>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</si>
  <si>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</si>
  <si>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</si>
  <si>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</si>
  <si>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</si>
  <si>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</si>
  <si>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</si>
  <si>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</si>
  <si>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</si>
  <si>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</si>
  <si>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</si>
  <si>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</si>
  <si>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</si>
  <si>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</si>
  <si>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</si>
  <si>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</si>
  <si>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</si>
  <si>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</si>
  <si>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</si>
  <si>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</si>
  <si>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</si>
  <si>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</si>
  <si>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</si>
  <si>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</si>
  <si>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</si>
  <si>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</si>
  <si>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</si>
  <si>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</si>
  <si>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</si>
  <si>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</si>
  <si>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</si>
  <si>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</si>
  <si>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</si>
  <si>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</si>
  <si>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</si>
  <si>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</si>
  <si>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</si>
  <si>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</si>
  <si>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</si>
  <si>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</si>
  <si>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</si>
  <si>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</si>
  <si>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</si>
  <si>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</si>
  <si>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</si>
  <si>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</si>
  <si>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</si>
  <si>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</si>
  <si>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</si>
  <si>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</si>
  <si>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</si>
  <si>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</si>
  <si>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</si>
  <si>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</si>
  <si>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</si>
  <si>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</si>
  <si>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</si>
  <si>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</si>
  <si>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</si>
  <si>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</si>
  <si>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</si>
  <si>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</si>
  <si>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</si>
  <si>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</si>
  <si>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</si>
  <si>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</si>
  <si>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</si>
  <si>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</si>
  <si>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</si>
  <si>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</si>
  <si>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</si>
  <si>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</si>
  <si>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</si>
  <si>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</si>
  <si>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</si>
  <si>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</si>
  <si>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</si>
  <si>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</si>
  <si>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</si>
  <si>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</si>
  <si>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</si>
  <si>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</si>
  <si>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</si>
  <si>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</si>
  <si>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</si>
  <si>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</si>
  <si>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</si>
  <si>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</si>
  <si>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</si>
  <si>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</si>
  <si>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</si>
  <si>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</si>
  <si>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</si>
  <si>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</si>
  <si>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</si>
  <si>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</si>
  <si>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</si>
  <si>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</si>
  <si>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</si>
  <si>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</si>
  <si>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</si>
  <si>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</si>
  <si>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</si>
  <si>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</si>
  <si>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</si>
  <si>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</si>
  <si>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</si>
  <si>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</si>
  <si>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</si>
  <si>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</si>
  <si>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</si>
  <si>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</si>
  <si>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</si>
  <si>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</si>
  <si>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</si>
  <si>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</si>
  <si>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</si>
  <si>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</si>
  <si>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</si>
  <si>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</si>
  <si>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</si>
  <si>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</si>
  <si>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</si>
  <si>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</si>
  <si>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</si>
  <si>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</si>
  <si>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</si>
  <si>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</si>
  <si>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</si>
  <si>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</si>
  <si>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</si>
  <si>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</si>
  <si>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</si>
  <si>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</si>
  <si>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</si>
  <si>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</si>
  <si>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</si>
  <si>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</si>
  <si>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</si>
  <si>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</si>
  <si>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</si>
  <si>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</si>
  <si>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</si>
  <si>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</si>
  <si>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</si>
  <si>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</si>
  <si>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</si>
  <si>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</si>
  <si>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</si>
  <si>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</si>
  <si>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</si>
  <si>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</si>
  <si>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</si>
  <si>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</si>
  <si>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</si>
  <si>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</si>
  <si>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</si>
  <si>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</si>
  <si>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</si>
  <si>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</si>
  <si>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</si>
  <si>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</si>
  <si>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</si>
  <si>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</si>
  <si>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</si>
  <si>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</si>
  <si>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</si>
  <si>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</si>
  <si>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</si>
  <si>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</si>
  <si>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</si>
  <si>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</si>
  <si>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</si>
  <si>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</si>
  <si>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</si>
  <si>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</si>
  <si>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</si>
  <si>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</si>
  <si>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</si>
  <si>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</si>
  <si>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</si>
  <si>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</si>
  <si>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</si>
  <si>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</si>
  <si>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</si>
  <si>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</si>
  <si>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</si>
  <si>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</si>
  <si>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</si>
  <si>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</si>
  <si>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</si>
  <si>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</si>
  <si>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</si>
  <si>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</si>
  <si>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</si>
  <si>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</si>
  <si>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</si>
  <si>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</si>
  <si>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</si>
  <si>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</si>
  <si>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</si>
  <si>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</si>
  <si>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</si>
  <si>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</si>
  <si>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</si>
  <si>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</si>
  <si>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</si>
  <si>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</si>
  <si>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</si>
  <si>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</si>
  <si>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</si>
  <si>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</si>
  <si>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</si>
  <si>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</si>
  <si>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</si>
  <si>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</si>
  <si>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</si>
  <si>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</si>
  <si>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</si>
  <si>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</si>
  <si>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</si>
  <si>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</si>
  <si>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</si>
  <si>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</si>
  <si>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</si>
  <si>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</si>
  <si>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</si>
  <si>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</si>
  <si>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</si>
  <si>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</si>
  <si>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</si>
  <si>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</si>
  <si>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</si>
  <si>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</si>
  <si>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</si>
  <si>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</si>
  <si>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</si>
  <si>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</si>
  <si>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</si>
  <si>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</si>
  <si>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</si>
  <si>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</si>
  <si>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</si>
  <si>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</si>
  <si>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</si>
  <si>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</si>
  <si>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</si>
  <si>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</si>
  <si>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</si>
  <si>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</si>
  <si>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</si>
  <si>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</si>
  <si>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</si>
  <si>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</si>
  <si>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</si>
  <si>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</si>
  <si>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</si>
  <si>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</si>
  <si>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</si>
  <si>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</si>
  <si>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</si>
  <si>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</si>
  <si>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</si>
  <si>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</si>
  <si>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</si>
  <si>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</si>
  <si>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</si>
  <si>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</si>
  <si>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</si>
  <si>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</si>
  <si>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</si>
  <si>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</si>
  <si>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</si>
  <si>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</si>
  <si>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</si>
  <si>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</si>
  <si>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</si>
  <si>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</si>
  <si>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</si>
  <si>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</si>
  <si>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</si>
  <si>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</si>
  <si>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</si>
  <si>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</si>
  <si>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</si>
  <si>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</si>
  <si>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</si>
  <si>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</si>
  <si>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</si>
  <si>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</si>
  <si>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</si>
  <si>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</si>
  <si>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</si>
  <si>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</si>
  <si>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</si>
  <si>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</si>
  <si>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</si>
  <si>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</si>
  <si>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</si>
  <si>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</si>
  <si>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</si>
  <si>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</si>
  <si>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</si>
  <si>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</si>
  <si>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</si>
  <si>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</si>
  <si>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</si>
  <si>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</si>
  <si>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</si>
  <si>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</si>
  <si>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</si>
  <si>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</si>
  <si>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</si>
  <si>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</si>
  <si>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</si>
  <si>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</si>
  <si>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</si>
  <si>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</si>
  <si>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</si>
  <si>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</si>
  <si>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</si>
  <si>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</si>
  <si>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</si>
  <si>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</si>
  <si>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</si>
  <si>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</si>
  <si>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</si>
  <si>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</si>
  <si>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</si>
  <si>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</si>
  <si>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</si>
  <si>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</si>
  <si>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</si>
  <si>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</si>
  <si>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</si>
  <si>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</si>
  <si>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</si>
  <si>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</si>
  <si>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</si>
  <si>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</si>
  <si>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</si>
  <si>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</si>
  <si>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</si>
  <si>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</si>
  <si>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</si>
  <si>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</si>
  <si>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</si>
  <si>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</si>
  <si>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</si>
  <si>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</si>
  <si>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</si>
  <si>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</si>
  <si>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</si>
  <si>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</si>
  <si>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</si>
  <si>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</si>
  <si>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</si>
  <si>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</si>
  <si>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</si>
  <si>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</si>
  <si>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</si>
  <si>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</si>
  <si>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</si>
  <si>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</si>
  <si>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</si>
  <si>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</si>
  <si>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</si>
  <si>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</si>
  <si>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</si>
  <si>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</si>
  <si>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</si>
  <si>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</si>
  <si>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</si>
  <si>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</si>
  <si>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</si>
  <si>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</si>
  <si>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</si>
  <si>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</si>
  <si>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</si>
  <si>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</si>
  <si>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</si>
  <si>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</si>
  <si>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</si>
  <si>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</si>
  <si>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</si>
  <si>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</si>
  <si>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</si>
  <si>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</si>
  <si>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</si>
  <si>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</si>
  <si>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</si>
  <si>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</si>
  <si>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</si>
  <si>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</si>
  <si>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</si>
  <si>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</si>
  <si>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</si>
  <si>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</si>
  <si>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</si>
  <si>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</si>
  <si>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</si>
  <si>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</si>
  <si>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</si>
  <si>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</si>
  <si>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</si>
  <si>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</si>
  <si>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</si>
  <si>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</si>
  <si>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</si>
  <si>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</si>
  <si>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</si>
  <si>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</si>
  <si>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</si>
  <si>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</si>
  <si>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</si>
  <si>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</si>
  <si>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</si>
  <si>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</si>
  <si>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</si>
  <si>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</si>
  <si>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</si>
  <si>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</si>
  <si>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</si>
  <si>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</si>
  <si>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</si>
  <si>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</si>
  <si>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</si>
  <si>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</si>
  <si>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</si>
  <si>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</si>
  <si>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</si>
  <si>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</si>
  <si>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</si>
  <si>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</si>
  <si>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</si>
  <si>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</si>
  <si>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</si>
  <si>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</si>
  <si>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</si>
  <si>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</si>
  <si>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</si>
  <si>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</si>
  <si>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</si>
  <si>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</si>
  <si>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</si>
  <si>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</si>
  <si>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</si>
  <si>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</si>
  <si>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</si>
  <si>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</si>
  <si>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</si>
  <si>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</si>
  <si>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</si>
  <si>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</si>
  <si>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</si>
  <si>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</si>
  <si>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</si>
  <si>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</si>
  <si>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</si>
  <si>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</si>
  <si>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</si>
  <si>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</si>
  <si>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</si>
  <si>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</si>
  <si>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</si>
  <si>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</si>
  <si>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</si>
  <si>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</si>
  <si>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</si>
  <si>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</si>
  <si>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</si>
  <si>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</si>
  <si>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</si>
  <si>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</si>
  <si>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</si>
  <si>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</si>
  <si>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</si>
  <si>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</si>
  <si>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</si>
  <si>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</si>
  <si>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</si>
  <si>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</si>
  <si>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</si>
  <si>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</si>
  <si>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</si>
  <si>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</si>
  <si>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</si>
  <si>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</si>
  <si>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</si>
  <si>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</si>
  <si>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</si>
  <si>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</si>
  <si>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</si>
  <si>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</si>
  <si>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</si>
  <si>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</si>
  <si>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</si>
  <si>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</si>
  <si>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</si>
  <si>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</si>
  <si>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</si>
  <si>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</si>
  <si>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</si>
  <si>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</si>
  <si>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</si>
  <si>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</si>
  <si>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</si>
  <si>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</si>
  <si>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</si>
  <si>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</si>
  <si>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</si>
  <si>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</si>
  <si>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</si>
  <si>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</si>
  <si>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</si>
  <si>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</si>
  <si>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</si>
  <si>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</si>
  <si>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</si>
  <si>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</si>
  <si>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</si>
  <si>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</si>
  <si>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</si>
  <si>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</si>
  <si>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</si>
  <si>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</si>
  <si>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</si>
  <si>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</si>
  <si>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</si>
  <si>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</si>
  <si>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</si>
  <si>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</si>
  <si>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</si>
  <si>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</si>
  <si>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</si>
  <si>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</si>
  <si>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</si>
  <si>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</si>
  <si>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</si>
  <si>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</si>
  <si>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</si>
  <si>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</si>
  <si>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</si>
  <si>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</si>
  <si>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</si>
  <si>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</si>
  <si>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</si>
  <si>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</si>
  <si>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</si>
  <si>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</si>
  <si>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</si>
  <si>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</si>
  <si>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</si>
  <si>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</si>
  <si>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</si>
  <si>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</si>
  <si>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</si>
  <si>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</si>
  <si>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</si>
  <si>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</si>
  <si>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</si>
  <si>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</si>
  <si>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</si>
  <si>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</si>
  <si>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</si>
  <si>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</si>
  <si>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</si>
  <si>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</si>
  <si>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</si>
  <si>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</si>
  <si>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</si>
  <si>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</si>
  <si>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</si>
  <si>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</si>
  <si>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</si>
  <si>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</si>
  <si>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</si>
  <si>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</si>
  <si>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</si>
  <si>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</si>
  <si>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</si>
  <si>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</si>
  <si>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</si>
  <si>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</si>
  <si>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</si>
  <si>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</si>
  <si>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</si>
  <si>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</si>
  <si>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</si>
  <si>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</si>
  <si>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</si>
  <si>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</si>
  <si>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</si>
  <si>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</si>
  <si>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</si>
  <si>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</si>
  <si>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</si>
  <si>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</si>
  <si>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</si>
  <si>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</si>
  <si>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</si>
  <si>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</si>
  <si>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</si>
  <si>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</si>
  <si>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</si>
  <si>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</si>
  <si>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</si>
  <si>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</si>
  <si>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</si>
  <si>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</si>
  <si>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</si>
  <si>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</si>
  <si>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</si>
  <si>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</si>
  <si>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</si>
  <si>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</si>
  <si>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</si>
  <si>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</si>
  <si>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</si>
  <si>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</si>
  <si>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</si>
  <si>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</si>
  <si>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</si>
  <si>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</si>
  <si>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</si>
  <si>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</si>
  <si>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</si>
  <si>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</si>
  <si>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</si>
  <si>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</si>
  <si>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</si>
  <si>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</si>
  <si>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</si>
  <si>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</si>
  <si>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</si>
  <si>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</si>
  <si>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</si>
  <si>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</si>
  <si>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</si>
  <si>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</si>
  <si>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</si>
  <si>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</si>
  <si>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</si>
  <si>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</si>
  <si>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</si>
  <si>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</si>
  <si>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</si>
  <si>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</si>
  <si>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</si>
  <si>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</si>
  <si>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</si>
  <si>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</si>
  <si>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</si>
  <si>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</si>
  <si>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</si>
  <si>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</si>
  <si>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</si>
  <si>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</si>
  <si>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</si>
  <si>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</si>
  <si>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</si>
  <si>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</si>
  <si>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</si>
  <si>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</si>
  <si>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</si>
  <si>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</si>
  <si>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</si>
  <si>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</si>
  <si>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</si>
  <si>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</si>
  <si>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</si>
  <si>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</si>
  <si>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</si>
  <si>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</si>
  <si>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</si>
  <si>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</si>
  <si>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</si>
  <si>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</si>
  <si>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</si>
  <si>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</si>
  <si>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</si>
  <si>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</si>
  <si>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</si>
  <si>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</si>
  <si>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</si>
  <si>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</si>
  <si>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</si>
  <si>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</si>
  <si>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</si>
  <si>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</si>
  <si>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</si>
  <si>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</si>
  <si>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</si>
  <si>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</si>
  <si>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</si>
  <si>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</si>
  <si>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</si>
  <si>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</si>
  <si>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</si>
  <si>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</si>
  <si>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</si>
  <si>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</si>
  <si>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</si>
  <si>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</si>
  <si>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</si>
  <si>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</si>
  <si>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</si>
  <si>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</si>
  <si>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</si>
  <si>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</si>
  <si>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</si>
  <si>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</si>
  <si>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</si>
  <si>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</si>
  <si>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</si>
  <si>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</si>
  <si>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</si>
  <si>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</si>
  <si>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</si>
  <si>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</si>
  <si>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</si>
  <si>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</si>
  <si>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</si>
  <si>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</si>
  <si>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</si>
  <si>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</si>
  <si>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</si>
  <si>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</si>
  <si>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</si>
  <si>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</si>
  <si>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</si>
  <si>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</si>
  <si>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</si>
  <si>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</si>
  <si>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</si>
  <si>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</si>
  <si>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</si>
  <si>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</si>
  <si>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</si>
  <si>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</si>
  <si>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</si>
  <si>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</si>
  <si>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</si>
  <si>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</si>
  <si>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</si>
  <si>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</si>
  <si>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</si>
  <si>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</si>
  <si>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</si>
  <si>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</si>
  <si>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</si>
  <si>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</si>
  <si>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</si>
  <si>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</si>
  <si>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</si>
  <si>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</si>
  <si>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</si>
  <si>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</si>
  <si>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</si>
  <si>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</si>
  <si>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</si>
  <si>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</si>
  <si>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</si>
  <si>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</si>
  <si>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</si>
  <si>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</si>
  <si>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</si>
  <si>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</si>
  <si>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</si>
  <si>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</si>
  <si>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</si>
  <si>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</si>
  <si>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</si>
  <si>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</si>
  <si>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</si>
  <si>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</si>
  <si>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</si>
  <si>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</si>
  <si>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</si>
  <si>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</si>
  <si>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</si>
  <si>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</si>
  <si>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</si>
  <si>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</si>
  <si>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</si>
  <si>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</si>
  <si>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</si>
  <si>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</si>
  <si>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</si>
  <si>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</si>
  <si>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</si>
  <si>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</si>
  <si>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</si>
  <si>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</si>
  <si>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</si>
  <si>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</si>
  <si>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</si>
  <si>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</si>
  <si>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</si>
  <si>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</si>
  <si>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</si>
  <si>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</si>
  <si>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</si>
  <si>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</si>
  <si>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</si>
  <si>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</si>
  <si>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</si>
  <si>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</si>
  <si>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</si>
  <si>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</si>
  <si>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</si>
  <si>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</si>
  <si>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</si>
  <si>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</si>
  <si>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</si>
  <si>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</si>
  <si>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</si>
  <si>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</si>
  <si>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</si>
  <si>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</si>
  <si>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</si>
  <si>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</si>
  <si>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</si>
  <si>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</si>
  <si>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</si>
  <si>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</si>
  <si>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</si>
  <si>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</si>
  <si>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</si>
  <si>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</si>
  <si>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</si>
  <si>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</si>
  <si>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</si>
  <si>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</si>
  <si>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</si>
  <si>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</si>
  <si>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</si>
  <si>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</si>
  <si>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</si>
  <si>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</si>
  <si>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</si>
  <si>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</si>
  <si>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</si>
  <si>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</si>
  <si>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</si>
  <si>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</si>
  <si>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</si>
  <si>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</si>
  <si>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</si>
  <si>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</si>
  <si>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</si>
  <si>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</si>
  <si>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</si>
  <si>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</si>
  <si>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</si>
  <si>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</si>
  <si>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</si>
  <si>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</si>
  <si>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</si>
  <si>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</si>
  <si>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</si>
  <si>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</si>
  <si>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</si>
  <si>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</si>
  <si>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</si>
  <si>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</si>
  <si>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</si>
  <si>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</si>
  <si>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</si>
  <si>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</si>
  <si>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</si>
  <si>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</si>
  <si>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</si>
  <si>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</si>
  <si>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</si>
  <si>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</si>
  <si>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</si>
  <si>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</si>
  <si>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</si>
  <si>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</si>
  <si>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</si>
  <si>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</si>
  <si>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</si>
  <si>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</si>
  <si>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</si>
  <si>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</si>
  <si>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</si>
  <si>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</si>
  <si>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</si>
  <si>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</si>
  <si>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</si>
  <si>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</si>
  <si>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</si>
  <si>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</si>
  <si>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</si>
  <si>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</si>
  <si>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</si>
  <si>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</si>
  <si>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</si>
  <si>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</si>
  <si>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</si>
  <si>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</si>
  <si>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</si>
  <si>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</si>
  <si>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</si>
  <si>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</si>
  <si>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</si>
  <si>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</si>
  <si>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</si>
  <si>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</si>
  <si>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</si>
  <si>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</si>
  <si>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</si>
  <si>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</si>
  <si>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</si>
  <si>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</si>
  <si>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</si>
  <si>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</si>
  <si>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</si>
  <si>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</si>
  <si>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</si>
  <si>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</si>
  <si>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</si>
  <si>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</si>
  <si>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</si>
  <si>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</si>
  <si>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</si>
  <si>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</si>
  <si>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</si>
  <si>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</si>
  <si>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</si>
  <si>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</si>
  <si>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</si>
  <si>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</si>
  <si>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</si>
  <si>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</si>
  <si>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</si>
  <si>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</si>
  <si>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</si>
  <si>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</si>
  <si>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</si>
  <si>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</si>
  <si>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</si>
  <si>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</si>
  <si>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</si>
  <si>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</si>
  <si>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</si>
  <si>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</si>
  <si>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</si>
  <si>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</si>
  <si>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</si>
  <si>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</si>
  <si>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</si>
  <si>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</si>
  <si>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</si>
  <si>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</si>
  <si>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</si>
  <si>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</si>
  <si>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</si>
  <si>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</si>
  <si>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</si>
  <si>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</si>
  <si>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</si>
  <si>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</si>
  <si>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</si>
  <si>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</si>
  <si>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</si>
  <si>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</si>
  <si>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</si>
  <si>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</si>
  <si>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</si>
  <si>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</si>
  <si>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</si>
  <si>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</si>
  <si>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</si>
  <si>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</si>
  <si>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</si>
  <si>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</si>
  <si>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</si>
  <si>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</si>
  <si>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</si>
  <si>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</si>
  <si>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</si>
  <si>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</si>
  <si>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</si>
  <si>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</si>
  <si>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</si>
  <si>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</si>
  <si>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</si>
  <si>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</si>
  <si>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</si>
  <si>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</si>
  <si>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</si>
  <si>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</si>
  <si>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</si>
  <si>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</si>
  <si>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</si>
  <si>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</si>
  <si>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</si>
  <si>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</si>
  <si>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</si>
  <si>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</si>
  <si>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</si>
  <si>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</si>
  <si>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</si>
  <si>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</si>
  <si>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</si>
  <si>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</si>
  <si>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</si>
  <si>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</si>
  <si>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</si>
  <si>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</si>
  <si>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</si>
  <si>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</si>
  <si>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</si>
  <si>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</si>
  <si>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</si>
  <si>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</si>
  <si>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</si>
  <si>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</si>
  <si>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</si>
  <si>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</si>
  <si>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</si>
  <si>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</si>
  <si>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</si>
  <si>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</si>
  <si>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</si>
  <si>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</si>
  <si>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</si>
  <si>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</si>
  <si>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</si>
  <si>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</si>
  <si>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</si>
  <si>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</si>
  <si>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</si>
  <si>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</si>
  <si>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</si>
  <si>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</si>
  <si>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</si>
  <si>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</si>
  <si>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</si>
  <si>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</si>
  <si>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</si>
  <si>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</si>
  <si>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</si>
  <si>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</si>
  <si>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</si>
  <si>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</si>
  <si>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</si>
  <si>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</si>
  <si>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</si>
  <si>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</si>
  <si>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</si>
  <si>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</si>
  <si>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</si>
  <si>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</si>
  <si>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</si>
  <si>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</si>
  <si>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</si>
  <si>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</si>
  <si>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</si>
  <si>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</si>
  <si>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</si>
  <si>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</si>
  <si>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</si>
  <si>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</si>
  <si>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</si>
  <si>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</si>
  <si>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</si>
  <si>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</si>
  <si>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</si>
  <si>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</si>
  <si>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</si>
  <si>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</si>
  <si>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</si>
  <si>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</si>
  <si>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</si>
  <si>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</si>
  <si>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</si>
  <si>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</si>
  <si>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</si>
  <si>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</si>
  <si>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</si>
  <si>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</si>
  <si>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</si>
  <si>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</si>
  <si>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</si>
  <si>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</si>
  <si>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</si>
  <si>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</si>
  <si>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</si>
  <si>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</si>
  <si>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</si>
  <si>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</si>
  <si>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</si>
  <si>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</si>
  <si>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</si>
  <si>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</si>
  <si>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</si>
  <si>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</si>
  <si>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</si>
  <si>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</si>
  <si>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</si>
  <si>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</si>
  <si>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</si>
  <si>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</si>
  <si>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</si>
  <si>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</si>
  <si>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</si>
  <si>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</si>
  <si>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</si>
  <si>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</si>
  <si>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</si>
  <si>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</si>
  <si>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</si>
  <si>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</si>
  <si>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</si>
  <si>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</si>
  <si>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</si>
  <si>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</si>
  <si>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</si>
  <si>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</si>
  <si>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</si>
  <si>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</si>
  <si>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</si>
  <si>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</si>
  <si>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</si>
  <si>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</si>
  <si>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</si>
  <si>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</si>
  <si>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</si>
  <si>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</si>
  <si>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</si>
  <si>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</si>
  <si>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</si>
  <si>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</si>
  <si>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</si>
  <si>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</si>
  <si>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</si>
  <si>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</si>
  <si>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</si>
  <si>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</si>
  <si>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</si>
  <si>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</si>
  <si>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</si>
  <si>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</si>
  <si>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</si>
  <si>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</si>
  <si>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</si>
  <si>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</si>
  <si>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</si>
  <si>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</si>
  <si>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</si>
  <si>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</si>
  <si>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</si>
  <si>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</si>
  <si>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</si>
  <si>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</si>
  <si>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</si>
  <si>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</si>
  <si>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</si>
  <si>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</si>
  <si>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</si>
  <si>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</si>
  <si>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</si>
  <si>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</si>
  <si>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</si>
  <si>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</si>
  <si>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</si>
  <si>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</si>
  <si>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</si>
  <si>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</si>
  <si>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</si>
  <si>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</si>
  <si>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</si>
  <si>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</si>
  <si>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</si>
  <si>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</si>
  <si>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</si>
  <si>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</si>
  <si>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</si>
  <si>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</si>
  <si>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</si>
  <si>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</si>
  <si>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</si>
  <si>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</si>
  <si>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</si>
  <si>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</si>
  <si>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</si>
  <si>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</si>
  <si>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</si>
  <si>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</si>
  <si>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</si>
  <si>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</si>
  <si>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</si>
  <si>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</si>
  <si>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</si>
  <si>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</si>
  <si>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</si>
  <si>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</si>
  <si>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</si>
  <si>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</si>
  <si>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</si>
  <si>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</si>
  <si>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</si>
  <si>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</si>
  <si>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</si>
  <si>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</si>
  <si>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</si>
  <si>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</si>
  <si>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</si>
  <si>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</si>
  <si>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</si>
  <si>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</si>
  <si>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</si>
  <si>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</si>
  <si>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</si>
  <si>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</si>
  <si>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</si>
  <si>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</si>
  <si>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</si>
  <si>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</si>
  <si>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</si>
  <si>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</si>
  <si>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</si>
  <si>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</si>
  <si>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</si>
  <si>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</si>
  <si>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</si>
  <si>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</si>
  <si>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</si>
  <si>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</si>
  <si>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</si>
  <si>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</si>
  <si>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</si>
  <si>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</si>
  <si>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</si>
  <si>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</si>
  <si>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</si>
  <si>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</si>
  <si>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</si>
  <si>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</si>
  <si>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</si>
  <si>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</si>
  <si>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</si>
  <si>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</si>
  <si>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</si>
  <si>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</si>
  <si>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</si>
  <si>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</si>
  <si>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</si>
  <si>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</si>
  <si>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</si>
  <si>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</si>
  <si>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</si>
  <si>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</si>
  <si>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</si>
  <si>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</si>
  <si>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</si>
  <si>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</si>
  <si>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</si>
  <si>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</si>
  <si>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</si>
  <si>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</si>
  <si>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</si>
  <si>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</si>
  <si>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</si>
  <si>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</si>
  <si>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</si>
  <si>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</si>
  <si>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</si>
  <si>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</si>
  <si>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</si>
  <si>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</si>
  <si>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</si>
  <si>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</si>
  <si>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</si>
  <si>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</si>
  <si>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</si>
  <si>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</si>
  <si>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</si>
  <si>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</si>
  <si>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</si>
  <si>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</si>
  <si>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</si>
  <si>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</si>
  <si>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</si>
  <si>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</si>
  <si>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</si>
  <si>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</si>
  <si>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</si>
  <si>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</si>
  <si>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</si>
  <si>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</si>
  <si>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</si>
  <si>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</si>
  <si>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</si>
  <si>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</si>
  <si>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</si>
  <si>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</si>
  <si>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</si>
  <si>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</si>
  <si>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</si>
  <si>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</si>
  <si>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</si>
  <si>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</si>
  <si>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</si>
  <si>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</si>
  <si>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</si>
  <si>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</si>
  <si>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</si>
  <si>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</si>
  <si>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</si>
  <si>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</si>
  <si>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</si>
  <si>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</si>
  <si>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</si>
  <si>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</si>
  <si>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</si>
  <si>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</si>
  <si>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</si>
  <si>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</si>
  <si>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</si>
  <si>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</si>
  <si>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</si>
  <si>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</si>
  <si>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</si>
  <si>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</si>
  <si>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</si>
  <si>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</si>
  <si>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</si>
  <si>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</si>
  <si>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</si>
  <si>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</si>
  <si>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</si>
  <si>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</si>
  <si>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</si>
  <si>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</si>
  <si>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</si>
  <si>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</si>
  <si>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</si>
  <si>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</si>
  <si>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</si>
  <si>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</si>
  <si>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</si>
  <si>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</si>
  <si>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</si>
  <si>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</si>
  <si>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</si>
  <si>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</si>
  <si>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</si>
  <si>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</si>
  <si>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</si>
  <si>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</si>
  <si>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</si>
  <si>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</si>
  <si>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</si>
  <si>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</si>
  <si>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</si>
  <si>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</si>
  <si>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</si>
  <si>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</si>
  <si>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</si>
  <si>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</si>
  <si>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</si>
  <si>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</si>
  <si>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</si>
  <si>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</si>
  <si>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</si>
  <si>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</si>
  <si>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</si>
  <si>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</si>
  <si>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</si>
  <si>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</si>
  <si>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</si>
  <si>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</si>
  <si>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</si>
  <si>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</si>
  <si>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</si>
  <si>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</si>
  <si>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</si>
  <si>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</si>
  <si>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</si>
  <si>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</si>
  <si>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</si>
  <si>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</si>
  <si>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</si>
  <si>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</si>
  <si>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</si>
  <si>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</si>
  <si>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</si>
  <si>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</si>
  <si>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</si>
  <si>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</si>
  <si>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</si>
  <si>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</si>
  <si>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</si>
  <si>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</si>
  <si>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</si>
  <si>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</si>
  <si>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</si>
  <si>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</si>
  <si>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</si>
  <si>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</si>
  <si>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</si>
  <si>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</si>
  <si>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</si>
  <si>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</si>
  <si>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</si>
  <si>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</si>
  <si>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</si>
  <si>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</si>
  <si>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</si>
  <si>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</si>
  <si>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</si>
  <si>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</si>
  <si>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</si>
  <si>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</si>
  <si>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</si>
  <si>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</si>
  <si>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</si>
  <si>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</si>
  <si>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</si>
  <si>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</si>
  <si>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</si>
  <si>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</si>
  <si>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</si>
  <si>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</si>
  <si>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</si>
  <si>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</si>
  <si>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</si>
  <si>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</si>
  <si>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</si>
  <si>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</si>
  <si>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</si>
  <si>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</si>
  <si>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</si>
  <si>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</si>
  <si>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</si>
  <si>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</si>
  <si>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</si>
  <si>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</si>
  <si>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</si>
  <si>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</si>
  <si>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</si>
  <si>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</si>
  <si>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</si>
  <si>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</si>
  <si>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</si>
  <si>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</si>
  <si>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</si>
  <si>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</si>
  <si>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</si>
  <si>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</si>
  <si>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</si>
  <si>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</si>
  <si>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</si>
  <si>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</si>
  <si>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</si>
  <si>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</si>
  <si>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</si>
  <si>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</si>
  <si>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</si>
  <si>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</si>
  <si>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</si>
  <si>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</si>
  <si>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</si>
  <si>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</si>
  <si>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</si>
  <si>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</si>
  <si>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</si>
  <si>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</si>
  <si>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</si>
  <si>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</si>
  <si>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</si>
  <si>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</si>
  <si>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</si>
  <si>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</si>
  <si>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</si>
  <si>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</si>
  <si>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</si>
  <si>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</si>
  <si>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</si>
  <si>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</si>
  <si>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</si>
  <si>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</si>
  <si>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</si>
  <si>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</si>
  <si>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</si>
  <si>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</si>
  <si>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</si>
  <si>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</si>
  <si>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</si>
  <si>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</si>
  <si>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</si>
  <si>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</si>
  <si>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</si>
  <si>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</si>
  <si>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</si>
  <si>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</si>
  <si>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</si>
  <si>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</si>
  <si>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</si>
  <si>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</si>
  <si>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</si>
  <si>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</si>
  <si>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</si>
  <si>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</si>
  <si>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</si>
  <si>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</si>
  <si>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</si>
  <si>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</si>
  <si>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</si>
  <si>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</si>
  <si>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</si>
  <si>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</si>
  <si>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</si>
  <si>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</si>
  <si>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</si>
  <si>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</si>
  <si>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</si>
  <si>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</si>
  <si>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</si>
  <si>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</si>
  <si>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</si>
  <si>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</si>
  <si>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</si>
  <si>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</si>
  <si>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</si>
  <si>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</si>
  <si>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</si>
  <si>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</si>
  <si>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</si>
  <si>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</si>
  <si>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</si>
  <si>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</si>
  <si>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</si>
  <si>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</si>
  <si>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</si>
  <si>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</si>
  <si>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</si>
  <si>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</si>
  <si>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</si>
  <si>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</si>
  <si>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</si>
  <si>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</si>
  <si>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</si>
  <si>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</si>
  <si>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</si>
  <si>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</si>
  <si>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</si>
  <si>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</si>
  <si>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</si>
  <si>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</si>
  <si>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</si>
  <si>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</si>
  <si>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</si>
  <si>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</si>
  <si>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</si>
  <si>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</si>
  <si>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</si>
  <si>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</si>
  <si>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</si>
  <si>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</si>
  <si>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</si>
  <si>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</si>
  <si>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</si>
  <si>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</si>
  <si>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</si>
  <si>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</si>
  <si>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</si>
  <si>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</si>
  <si>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</si>
  <si>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</si>
  <si>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</si>
  <si>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</si>
  <si>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</si>
  <si>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</si>
  <si>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</si>
  <si>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</si>
  <si>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</si>
  <si>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</si>
  <si>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</si>
  <si>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</si>
  <si>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</si>
  <si>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</si>
  <si>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</si>
  <si>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</si>
  <si>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</si>
  <si>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</si>
  <si>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</si>
  <si>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</si>
  <si>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</si>
  <si>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</si>
  <si>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</si>
  <si>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</si>
  <si>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</si>
  <si>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</si>
  <si>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</si>
  <si>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</si>
  <si>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</si>
  <si>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</si>
  <si>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</si>
  <si>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</si>
  <si>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</si>
  <si>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</si>
  <si>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</si>
  <si>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</si>
  <si>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</si>
  <si>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</si>
  <si>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</si>
  <si>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</si>
  <si>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</si>
  <si>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</si>
  <si>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</si>
  <si>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</si>
  <si>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</si>
  <si>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</si>
  <si>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</si>
  <si>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</si>
  <si>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</si>
  <si>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</si>
  <si>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</si>
  <si>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</si>
  <si>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</si>
  <si>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</si>
  <si>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</si>
  <si>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</si>
  <si>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</si>
  <si>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</si>
  <si>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</si>
  <si>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</si>
  <si>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</si>
  <si>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</si>
  <si>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</si>
  <si>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</si>
  <si>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</si>
  <si>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</si>
  <si>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</si>
  <si>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</si>
  <si>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</si>
  <si>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</si>
  <si>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</si>
  <si>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</si>
  <si>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</si>
  <si>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</si>
  <si>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</si>
  <si>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</si>
  <si>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</si>
  <si>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</si>
  <si>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</si>
  <si>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</si>
  <si>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</si>
  <si>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</si>
  <si>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</si>
  <si>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</si>
  <si>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</si>
  <si>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</si>
  <si>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</si>
  <si>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</si>
  <si>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</si>
  <si>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</si>
  <si>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</si>
  <si>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</si>
  <si>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</si>
  <si>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</si>
  <si>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</si>
  <si>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</si>
  <si>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</si>
  <si>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</si>
  <si>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</si>
  <si>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</si>
  <si>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</si>
  <si>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</si>
  <si>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</si>
  <si>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</si>
  <si>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</si>
  <si>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</si>
  <si>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</si>
  <si>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</si>
  <si>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</si>
  <si>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</si>
  <si>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</si>
  <si>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</si>
  <si>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</si>
  <si>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</si>
  <si>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</si>
  <si>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</si>
  <si>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</si>
  <si>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</si>
  <si>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</si>
  <si>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</si>
  <si>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</si>
  <si>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</si>
  <si>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</si>
  <si>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</si>
  <si>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</si>
  <si>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</si>
  <si>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</si>
  <si>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</si>
  <si>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</si>
  <si>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</si>
  <si>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</si>
  <si>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</si>
  <si>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</si>
  <si>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</si>
  <si>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</si>
  <si>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</si>
  <si>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</si>
  <si>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</si>
  <si>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</si>
  <si>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</si>
  <si>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</si>
  <si>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</si>
  <si>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</si>
  <si>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</si>
  <si>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</si>
  <si>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</si>
  <si>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</si>
  <si>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</si>
  <si>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</si>
  <si>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</si>
  <si>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</si>
  <si>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</si>
  <si>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</si>
  <si>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</si>
  <si>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</si>
  <si>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</si>
  <si>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</si>
  <si>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</si>
  <si>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</si>
  <si>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</si>
  <si>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</si>
  <si>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</si>
  <si>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</si>
  <si>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</si>
  <si>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</si>
  <si>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</si>
  <si>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</si>
  <si>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</si>
  <si>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</si>
  <si>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</si>
  <si>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</si>
  <si>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</si>
  <si>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</si>
  <si>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</si>
  <si>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</si>
  <si>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</si>
  <si>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</si>
  <si>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</si>
  <si>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</si>
  <si>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</si>
  <si>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</si>
  <si>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</si>
  <si>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</si>
  <si>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</si>
  <si>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</si>
  <si>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</si>
  <si>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</si>
  <si>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</si>
  <si>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</si>
  <si>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</si>
  <si>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</si>
  <si>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</si>
  <si>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</si>
  <si>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</si>
  <si>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</si>
  <si>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</si>
  <si>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</si>
  <si>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</si>
  <si>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</si>
  <si>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</si>
  <si>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</si>
  <si>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</si>
  <si>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</si>
  <si>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</si>
  <si>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</si>
  <si>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</si>
  <si>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</si>
  <si>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</si>
  <si>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</si>
  <si>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</si>
  <si>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</si>
  <si>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</si>
  <si>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</si>
  <si>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</si>
  <si>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</si>
  <si>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</si>
  <si>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</si>
  <si>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</si>
  <si>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</si>
  <si>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</si>
  <si>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</si>
  <si>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</si>
  <si>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</si>
  <si>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</si>
  <si>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</si>
  <si>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</si>
  <si>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</si>
  <si>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</si>
  <si>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</si>
  <si>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</si>
  <si>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</si>
  <si>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</si>
  <si>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</si>
  <si>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</si>
  <si>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</si>
  <si>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</si>
  <si>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</si>
  <si>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</si>
  <si>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</si>
  <si>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</si>
  <si>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</si>
  <si>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</si>
  <si>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</si>
  <si>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</si>
  <si>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</si>
  <si>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</si>
  <si>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</si>
  <si>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</si>
  <si>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</si>
  <si>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</si>
  <si>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</si>
  <si>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</si>
  <si>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</si>
  <si>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</si>
  <si>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</si>
  <si>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</si>
  <si>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</si>
  <si>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</si>
  <si>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</si>
  <si>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</si>
  <si>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</si>
  <si>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</si>
  <si>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</si>
  <si>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</si>
  <si>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</si>
  <si>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</si>
  <si>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</si>
  <si>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</si>
  <si>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</si>
  <si>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</si>
  <si>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</si>
  <si>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</si>
  <si>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</si>
  <si>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</si>
  <si>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</si>
  <si>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</si>
  <si>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</si>
  <si>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</si>
  <si>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</si>
  <si>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</si>
  <si>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</si>
  <si>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</si>
  <si>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</si>
  <si>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</si>
  <si>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</si>
  <si>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</si>
  <si>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</si>
  <si>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</si>
  <si>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</si>
  <si>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</si>
  <si>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</si>
  <si>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</si>
  <si>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</si>
  <si>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</si>
  <si>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</si>
  <si>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</si>
  <si>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</si>
  <si>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</si>
  <si>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</si>
  <si>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</si>
  <si>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</si>
  <si>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</si>
  <si>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</si>
  <si>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</si>
  <si>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</si>
  <si>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</si>
  <si>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</si>
  <si>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</si>
  <si>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</si>
  <si>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</si>
  <si>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</si>
  <si>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</si>
  <si>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</si>
  <si>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</si>
  <si>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</si>
  <si>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</si>
  <si>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</si>
  <si>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</si>
  <si>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</si>
  <si>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</si>
  <si>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</si>
  <si>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</si>
  <si>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</si>
  <si>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</si>
  <si>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</si>
  <si>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</si>
  <si>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</si>
  <si>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</si>
  <si>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</si>
  <si>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</si>
  <si>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</si>
  <si>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</si>
  <si>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</si>
  <si>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</si>
  <si>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</si>
  <si>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</si>
  <si>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</si>
  <si>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</si>
  <si>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</si>
  <si>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</si>
  <si>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</si>
  <si>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</si>
  <si>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</si>
  <si>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</si>
  <si>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</si>
  <si>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</si>
  <si>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</si>
  <si>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</si>
  <si>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</si>
  <si>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</si>
  <si>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</si>
  <si>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</si>
  <si>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</si>
  <si>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</si>
  <si>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</si>
  <si>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</si>
  <si>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</si>
  <si>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</si>
  <si>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</si>
  <si>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</si>
  <si>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</si>
  <si>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</si>
  <si>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</si>
  <si>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</si>
  <si>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</si>
  <si>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</si>
  <si>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</si>
  <si>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</si>
  <si>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</si>
  <si>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</si>
  <si>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</si>
  <si>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</si>
  <si>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</si>
  <si>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</si>
  <si>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</si>
  <si>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</si>
  <si>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</si>
  <si>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</si>
  <si>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</si>
  <si>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</si>
  <si>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</si>
  <si>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</si>
  <si>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</si>
  <si>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</si>
  <si>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</si>
  <si>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</si>
  <si>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</si>
  <si>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</si>
  <si>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</si>
  <si>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</si>
  <si>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</si>
  <si>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</si>
  <si>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</si>
  <si>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</si>
  <si>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</si>
  <si>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</si>
  <si>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</si>
  <si>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</si>
  <si>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</si>
  <si>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</si>
  <si>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</si>
  <si>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</si>
  <si>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</si>
  <si>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</si>
  <si>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</si>
  <si>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</si>
  <si>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</si>
  <si>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</si>
  <si>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</si>
  <si>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</si>
  <si>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</si>
  <si>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</si>
  <si>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</si>
  <si>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</si>
  <si>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</si>
  <si>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</si>
  <si>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</si>
  <si>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</si>
  <si>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</si>
  <si>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</si>
  <si>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</si>
  <si>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</si>
  <si>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</si>
  <si>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</si>
  <si>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</si>
  <si>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</si>
  <si>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</si>
  <si>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</si>
  <si>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</si>
  <si>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</si>
  <si>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</si>
  <si>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</si>
  <si>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</si>
  <si>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</si>
  <si>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</si>
  <si>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</si>
  <si>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</si>
  <si>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</si>
  <si>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</si>
  <si>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</si>
  <si>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</si>
  <si>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</si>
  <si>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</si>
  <si>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</si>
  <si>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</si>
  <si>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</si>
  <si>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</si>
  <si>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</si>
  <si>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</si>
  <si>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</si>
  <si>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</si>
  <si>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</si>
  <si>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</si>
  <si>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</si>
  <si>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</si>
  <si>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</si>
  <si>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</si>
  <si>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</si>
  <si>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</si>
  <si>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</si>
  <si>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</si>
  <si>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</si>
  <si>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</si>
  <si>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</si>
  <si>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</si>
  <si>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</si>
  <si>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</si>
  <si>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</si>
  <si>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</si>
  <si>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</si>
  <si>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</si>
  <si>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</si>
  <si>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</si>
  <si>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</si>
  <si>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</si>
  <si>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</si>
  <si>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</si>
  <si>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</si>
  <si>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</si>
  <si>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</si>
  <si>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</si>
  <si>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</si>
  <si>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</si>
  <si>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</si>
  <si>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</si>
  <si>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</si>
  <si>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</si>
  <si>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</si>
  <si>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</si>
  <si>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</si>
  <si>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</si>
  <si>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</si>
  <si>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</si>
  <si>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</si>
  <si>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</si>
  <si>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</si>
  <si>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</si>
  <si>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</si>
  <si>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</si>
  <si>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</si>
  <si>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</si>
  <si>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</si>
  <si>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</si>
  <si>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</si>
  <si>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</si>
  <si>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</si>
  <si>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</si>
  <si>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</si>
  <si>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</si>
  <si>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</si>
  <si>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</si>
  <si>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</si>
  <si>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</si>
  <si>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</si>
  <si>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</si>
  <si>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</si>
  <si>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</si>
  <si>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</si>
  <si>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</si>
  <si>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</si>
  <si>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</si>
  <si>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</si>
  <si>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</si>
  <si>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</si>
  <si>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</si>
  <si>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</si>
  <si>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</si>
  <si>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</si>
  <si>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</si>
  <si>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</si>
  <si>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</si>
  <si>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</si>
  <si>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</si>
  <si>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</si>
  <si>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</si>
  <si>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</si>
  <si>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</si>
  <si>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</si>
  <si>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</si>
  <si>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</si>
  <si>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</si>
  <si>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</si>
  <si>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</si>
  <si>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</si>
  <si>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</si>
  <si>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</si>
  <si>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</si>
  <si>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</si>
  <si>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</si>
  <si>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</si>
  <si>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</si>
  <si>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</si>
  <si>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</si>
  <si>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</si>
  <si>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</si>
  <si>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</si>
  <si>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</si>
  <si>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</si>
  <si>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</si>
  <si>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</si>
  <si>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</si>
  <si>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</si>
  <si>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</si>
  <si>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</si>
  <si>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</si>
  <si>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</si>
  <si>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</si>
  <si>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</si>
  <si>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</si>
  <si>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</si>
  <si>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</si>
  <si>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</si>
  <si>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</si>
  <si>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</si>
  <si>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</si>
  <si>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</si>
  <si>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</si>
  <si>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</si>
  <si>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</si>
  <si>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</si>
  <si>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</si>
  <si>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</si>
  <si>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</si>
  <si>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</si>
  <si>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</si>
  <si>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</si>
  <si>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</si>
  <si>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</si>
  <si>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</si>
  <si>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</si>
  <si>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</si>
  <si>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</si>
  <si>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</si>
  <si>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</si>
  <si>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</si>
  <si>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</si>
  <si>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</si>
  <si>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</si>
  <si>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</si>
  <si>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</si>
  <si>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</si>
  <si>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</si>
  <si>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</si>
  <si>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</si>
  <si>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</si>
  <si>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</si>
  <si>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</si>
  <si>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</si>
  <si>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</si>
  <si>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</si>
  <si>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</si>
  <si>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</si>
  <si>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</si>
  <si>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</si>
  <si>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</si>
  <si>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</si>
  <si>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</si>
  <si>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</si>
  <si>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</si>
  <si>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</si>
  <si>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</si>
  <si>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</si>
  <si>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</si>
  <si>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</si>
  <si>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</si>
  <si>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</si>
  <si>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</si>
  <si>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</si>
  <si>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</si>
  <si>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</si>
  <si>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</si>
  <si>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</si>
  <si>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</si>
  <si>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</si>
  <si>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</si>
  <si>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</si>
  <si>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</si>
  <si>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</si>
  <si>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</si>
  <si>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</si>
  <si>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</si>
  <si>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</si>
  <si>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</si>
  <si>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</si>
  <si>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</si>
  <si>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</si>
  <si>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</si>
  <si>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</si>
  <si>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</si>
  <si>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</si>
  <si>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</si>
  <si>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</si>
  <si>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</si>
  <si>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</si>
  <si>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</si>
  <si>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</si>
  <si>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</si>
  <si>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</si>
  <si>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</si>
  <si>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</si>
  <si>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</si>
  <si>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</si>
  <si>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</si>
  <si>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</si>
  <si>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</si>
  <si>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</si>
  <si>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</si>
  <si>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</si>
  <si>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</si>
  <si>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</si>
  <si>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</si>
  <si>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</si>
  <si>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</si>
  <si>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</si>
  <si>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</si>
  <si>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</si>
  <si>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</si>
  <si>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</si>
  <si>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</si>
  <si>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</si>
  <si>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</si>
  <si>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</si>
  <si>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</si>
  <si>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</si>
  <si>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</si>
  <si>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</si>
  <si>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</si>
  <si>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</si>
  <si>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</si>
  <si>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</si>
  <si>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</si>
  <si>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</si>
  <si>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</si>
  <si>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</si>
  <si>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</si>
  <si>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</si>
  <si>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</si>
  <si>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</si>
  <si>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</si>
  <si>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</si>
  <si>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</si>
  <si>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</si>
  <si>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</si>
  <si>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</si>
  <si>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</si>
  <si>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</si>
  <si>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</si>
  <si>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</si>
  <si>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</si>
  <si>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</si>
  <si>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</si>
  <si>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</si>
  <si>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</si>
  <si>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</si>
  <si>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</si>
  <si>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</si>
  <si>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</si>
  <si>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</si>
  <si>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</si>
  <si>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</si>
  <si>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</si>
  <si>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</si>
  <si>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</si>
  <si>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</si>
  <si>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</si>
  <si>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</si>
  <si>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</si>
  <si>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</si>
  <si>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</si>
  <si>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</si>
  <si>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</si>
  <si>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</si>
  <si>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</si>
  <si>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</si>
  <si>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</si>
  <si>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</si>
  <si>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</si>
  <si>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</si>
  <si>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</si>
  <si>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</si>
  <si>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</si>
  <si>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</si>
  <si>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</si>
  <si>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</si>
  <si>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</si>
  <si>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</si>
  <si>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</si>
  <si>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</si>
  <si>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</si>
  <si>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</si>
  <si>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</si>
  <si>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</si>
  <si>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</si>
  <si>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</si>
  <si>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</si>
  <si>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</si>
  <si>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</si>
  <si>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</si>
  <si>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</si>
  <si>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</si>
  <si>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</si>
  <si>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</si>
  <si>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</si>
  <si>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</si>
  <si>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</si>
  <si>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</si>
  <si>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</si>
  <si>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</si>
  <si>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</si>
  <si>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</si>
  <si>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</si>
  <si>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</si>
  <si>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</si>
  <si>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</si>
  <si>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</si>
  <si>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</si>
  <si>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</si>
  <si>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</si>
  <si>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</si>
  <si>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</si>
  <si>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</si>
  <si>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</si>
  <si>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</si>
  <si>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</si>
  <si>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</si>
  <si>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</si>
  <si>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</si>
  <si>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</si>
  <si>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</si>
  <si>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</si>
  <si>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</si>
  <si>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</si>
  <si>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</si>
  <si>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</si>
  <si>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</si>
  <si>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</si>
  <si>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</si>
  <si>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</si>
  <si>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</si>
  <si>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</si>
  <si>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</si>
  <si>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</si>
  <si>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</si>
  <si>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</si>
  <si>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</si>
  <si>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</si>
  <si>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</si>
  <si>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</si>
  <si>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</si>
  <si>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</si>
  <si>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</si>
  <si>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</si>
  <si>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</si>
  <si>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</si>
  <si>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</si>
  <si>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</si>
  <si>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</si>
  <si>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</si>
  <si>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</si>
  <si>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</si>
  <si>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</si>
  <si>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</si>
  <si>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</si>
  <si>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</si>
  <si>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</si>
  <si>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</si>
  <si>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</si>
  <si>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</si>
  <si>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</si>
  <si>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</si>
  <si>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</si>
  <si>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</si>
  <si>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</si>
  <si>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</si>
  <si>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</si>
  <si>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</si>
  <si>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</si>
  <si>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</si>
  <si>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</si>
  <si>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</si>
  <si>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</si>
  <si>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</si>
  <si>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</si>
  <si>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</si>
  <si>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</si>
  <si>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</si>
  <si>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</si>
  <si>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</si>
  <si>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</si>
  <si>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</si>
  <si>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</si>
  <si>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</si>
  <si>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</si>
  <si>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</si>
  <si>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</si>
  <si>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</si>
  <si>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</si>
  <si>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</si>
  <si>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</si>
  <si>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</si>
  <si>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</si>
  <si>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</si>
  <si>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</si>
  <si>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</si>
  <si>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</si>
  <si>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</si>
  <si>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</si>
  <si>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</si>
  <si>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</si>
  <si>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</si>
  <si>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</si>
  <si>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</si>
  <si>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</si>
  <si>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</si>
  <si>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</si>
  <si>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</si>
  <si>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</si>
  <si>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</si>
  <si>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</si>
  <si>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</si>
  <si>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</si>
  <si>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</si>
  <si>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</si>
  <si>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</si>
  <si>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</si>
  <si>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</si>
  <si>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</si>
  <si>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</si>
  <si>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</si>
  <si>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</si>
  <si>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</si>
  <si>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</si>
  <si>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</si>
  <si>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</si>
  <si>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</si>
  <si>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</si>
  <si>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</si>
  <si>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</si>
  <si>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</si>
  <si>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</si>
  <si>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</si>
  <si>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</si>
  <si>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</si>
  <si>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</si>
  <si>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</si>
  <si>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</si>
  <si>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</si>
  <si>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</si>
  <si>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</si>
  <si>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</si>
  <si>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</si>
  <si>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</si>
  <si>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</si>
  <si>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</si>
  <si>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</si>
  <si>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</si>
  <si>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</si>
  <si>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</si>
  <si>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</si>
  <si>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</si>
  <si>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</si>
  <si>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</si>
  <si>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</si>
  <si>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</si>
  <si>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</si>
  <si>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</si>
  <si>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</si>
  <si>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</si>
  <si>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</si>
  <si>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</si>
  <si>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</si>
  <si>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</si>
  <si>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</si>
  <si>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</si>
  <si>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</si>
  <si>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</si>
  <si>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</si>
  <si>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</si>
  <si>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</si>
  <si>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</si>
  <si>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</si>
  <si>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</si>
  <si>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</si>
  <si>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</si>
  <si>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</si>
  <si>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</si>
  <si>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</si>
  <si>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</si>
  <si>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</si>
  <si>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</si>
  <si>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</si>
  <si>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</si>
  <si>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</si>
  <si>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</si>
  <si>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</si>
  <si>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</si>
  <si>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</si>
  <si>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</si>
  <si>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</si>
  <si>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</si>
  <si>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</si>
  <si>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</si>
  <si>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</si>
  <si>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</si>
  <si>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</si>
  <si>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</si>
  <si>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</si>
  <si>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</si>
  <si>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</si>
  <si>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</si>
  <si>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</si>
  <si>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</si>
  <si>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</si>
  <si>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</si>
  <si>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</si>
  <si>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</si>
  <si>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</si>
  <si>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</si>
  <si>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</si>
  <si>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</si>
  <si>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</si>
  <si>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</si>
  <si>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</si>
  <si>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</si>
  <si>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</si>
  <si>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</si>
  <si>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</si>
  <si>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</si>
  <si>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</si>
  <si>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</si>
  <si>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</si>
  <si>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</si>
  <si>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</si>
  <si>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</si>
  <si>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</si>
  <si>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</si>
  <si>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</si>
  <si>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</si>
  <si>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</si>
  <si>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</si>
  <si>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</si>
  <si>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</si>
  <si>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</si>
  <si>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</si>
  <si>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</si>
  <si>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</si>
  <si>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</si>
  <si>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</si>
  <si>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</si>
  <si>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</si>
  <si>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</si>
  <si>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</si>
  <si>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</si>
  <si>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</si>
  <si>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</si>
  <si>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</si>
  <si>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</si>
  <si>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</si>
  <si>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</si>
  <si>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</si>
  <si>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</si>
  <si>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</si>
  <si>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</si>
  <si>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</si>
  <si>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</si>
  <si>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</si>
  <si>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</si>
  <si>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</si>
  <si>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</si>
  <si>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</si>
  <si>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</si>
  <si>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</si>
  <si>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</si>
  <si>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</si>
  <si>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</si>
  <si>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</si>
  <si>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</si>
  <si>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</si>
  <si>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</si>
  <si>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</si>
  <si>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</si>
  <si>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</si>
  <si>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</si>
  <si>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</si>
  <si>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</si>
  <si>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</si>
  <si>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</si>
  <si>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</si>
  <si>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</si>
  <si>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</si>
  <si>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</si>
  <si>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</si>
  <si>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</si>
  <si>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</si>
  <si>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</si>
  <si>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</si>
  <si>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</si>
  <si>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</si>
  <si>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</si>
  <si>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</si>
  <si>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</si>
  <si>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</si>
  <si>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</si>
  <si>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</si>
  <si>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</si>
  <si>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</si>
  <si>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</si>
  <si>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</si>
  <si>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</si>
  <si>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</si>
  <si>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</si>
  <si>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</si>
  <si>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</si>
  <si>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</si>
  <si>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</si>
  <si>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</si>
  <si>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</si>
  <si>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</si>
  <si>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</si>
  <si>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</si>
  <si>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</si>
  <si>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</si>
  <si>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</si>
  <si>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</si>
  <si>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</si>
  <si>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</si>
  <si>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</si>
  <si>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</si>
  <si>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</si>
  <si>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</si>
  <si>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</si>
  <si>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</si>
  <si>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</si>
  <si>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</si>
  <si>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</si>
  <si>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</si>
  <si>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</si>
  <si>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</si>
  <si>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</si>
  <si>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</si>
  <si>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</si>
  <si>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</si>
  <si>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</si>
  <si>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</si>
  <si>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</si>
  <si>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</si>
  <si>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</si>
  <si>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</si>
  <si>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</si>
  <si>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</si>
  <si>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</si>
  <si>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</si>
  <si>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</si>
  <si>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</si>
  <si>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</si>
  <si>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</si>
  <si>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</si>
  <si>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</si>
  <si>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</si>
  <si>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</si>
  <si>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</si>
  <si>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</si>
  <si>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</si>
  <si>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</si>
  <si>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</si>
  <si>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</si>
  <si>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</si>
  <si>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</si>
  <si>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</si>
  <si>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</si>
  <si>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</si>
  <si>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</si>
  <si>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</si>
  <si>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</si>
  <si>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</si>
  <si>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</si>
  <si>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</si>
  <si>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</si>
  <si>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</si>
  <si>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</si>
  <si>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</si>
  <si>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</si>
  <si>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</si>
  <si>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</si>
  <si>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</si>
  <si>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</si>
  <si>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</si>
  <si>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</si>
  <si>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</si>
  <si>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</si>
  <si>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</si>
  <si>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</si>
  <si>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</si>
  <si>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</si>
  <si>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</si>
  <si>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</si>
  <si>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</si>
  <si>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</si>
  <si>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</si>
  <si>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</si>
  <si>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</si>
  <si>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</si>
  <si>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</si>
  <si>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</si>
  <si>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</si>
  <si>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</si>
  <si>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</si>
  <si>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</si>
  <si>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</si>
  <si>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</si>
  <si>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</si>
  <si>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</si>
  <si>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</si>
  <si>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</si>
  <si>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</si>
  <si>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</si>
  <si>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</si>
  <si>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</si>
  <si>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</si>
  <si>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</si>
  <si>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</si>
  <si>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</si>
  <si>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</si>
  <si>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</si>
  <si>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</si>
  <si>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</si>
  <si>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</si>
  <si>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</si>
  <si>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</si>
  <si>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</si>
  <si>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</si>
  <si>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</si>
  <si>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</si>
  <si>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</si>
  <si>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</si>
  <si>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</si>
  <si>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</si>
  <si>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</si>
  <si>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</si>
  <si>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</si>
  <si>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</si>
  <si>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</si>
  <si>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</si>
  <si>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</si>
  <si>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</si>
  <si>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</si>
  <si>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</si>
  <si>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</si>
  <si>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</si>
  <si>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</si>
  <si>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</si>
  <si>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</si>
  <si>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</si>
  <si>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</si>
  <si>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</si>
  <si>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</si>
  <si>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</si>
  <si>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</si>
  <si>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</si>
  <si>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</si>
  <si>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</si>
  <si>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</si>
  <si>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</si>
  <si>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</si>
  <si>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</si>
  <si>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</si>
  <si>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</si>
  <si>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</si>
  <si>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</si>
  <si>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</si>
  <si>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</si>
  <si>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</si>
  <si>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</si>
  <si>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</si>
  <si>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</si>
  <si>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</si>
  <si>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</si>
  <si>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</si>
  <si>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</si>
  <si>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</si>
  <si>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</si>
  <si>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</si>
  <si>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</si>
  <si>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</si>
  <si>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</si>
  <si>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</si>
  <si>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</si>
  <si>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</si>
  <si>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</si>
  <si>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</si>
  <si>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</si>
  <si>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</si>
  <si>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</si>
  <si>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</si>
  <si>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</si>
  <si>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</si>
  <si>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</si>
  <si>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</si>
  <si>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</si>
  <si>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</si>
  <si>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</si>
  <si>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</si>
  <si>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</si>
  <si>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</si>
  <si>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</si>
  <si>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</si>
  <si>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</si>
  <si>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</si>
  <si>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</si>
  <si>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</si>
  <si>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</si>
  <si>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</si>
  <si>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</si>
  <si>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</si>
  <si>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</si>
  <si>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</si>
  <si>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</si>
  <si>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</si>
  <si>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</si>
  <si>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</si>
  <si>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</si>
  <si>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</si>
  <si>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</si>
  <si>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</si>
  <si>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</si>
  <si>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</si>
  <si>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</si>
  <si>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</si>
  <si>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</si>
  <si>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</si>
  <si>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</si>
  <si>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</si>
  <si>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</si>
  <si>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</si>
  <si>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</si>
  <si>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</si>
  <si>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</si>
  <si>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</si>
  <si>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</si>
  <si>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</si>
  <si>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</si>
  <si>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</si>
  <si>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</si>
  <si>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</si>
  <si>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</si>
  <si>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</si>
  <si>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</si>
  <si>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</si>
  <si>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</si>
  <si>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</si>
  <si>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</si>
  <si>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</si>
  <si>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</si>
  <si>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</si>
  <si>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</si>
  <si>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</si>
  <si>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</si>
  <si>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</si>
  <si>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</si>
  <si>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</si>
  <si>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</si>
  <si>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</si>
  <si>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</si>
  <si>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</si>
  <si>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</si>
  <si>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</si>
  <si>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</si>
  <si>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</si>
  <si>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</si>
  <si>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</si>
  <si>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</si>
  <si>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</si>
  <si>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</si>
  <si>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</si>
  <si>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</si>
  <si>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</si>
  <si>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</si>
  <si>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</si>
  <si>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</si>
  <si>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</si>
  <si>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</si>
  <si>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</si>
  <si>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</si>
  <si>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</si>
  <si>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</si>
  <si>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</si>
  <si>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</si>
  <si>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</si>
  <si>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</si>
  <si>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</si>
  <si>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</si>
  <si>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</si>
  <si>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</si>
  <si>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</si>
  <si>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</si>
  <si>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</si>
  <si>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</si>
  <si>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</si>
  <si>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</si>
  <si>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</si>
  <si>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</si>
  <si>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</si>
  <si>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</si>
  <si>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</si>
  <si>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</si>
  <si>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</si>
  <si>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</si>
  <si>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</si>
  <si>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</si>
  <si>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</si>
  <si>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</si>
  <si>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</si>
  <si>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</si>
  <si>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</si>
  <si>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</si>
  <si>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</si>
  <si>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</si>
  <si>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</si>
  <si>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</si>
  <si>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</si>
  <si>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</si>
  <si>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</si>
  <si>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</si>
  <si>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</si>
  <si>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</si>
  <si>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</si>
  <si>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</si>
  <si>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</si>
  <si>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</si>
  <si>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</si>
  <si>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</si>
  <si>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</si>
  <si>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</si>
  <si>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</si>
  <si>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</si>
  <si>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</si>
  <si>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</si>
  <si>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</si>
  <si>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</si>
  <si>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</si>
  <si>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</si>
  <si>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</si>
  <si>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</si>
  <si>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</si>
  <si>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</si>
  <si>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</si>
  <si>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</si>
  <si>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</si>
  <si>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</si>
  <si>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</si>
  <si>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</si>
  <si>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</si>
  <si>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</si>
  <si>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</si>
  <si>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</si>
  <si>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</si>
  <si>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</si>
  <si>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</si>
  <si>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</si>
  <si>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</si>
  <si>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</si>
  <si>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</si>
  <si>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</si>
  <si>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</si>
  <si>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</si>
  <si>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</si>
  <si>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</si>
  <si>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</si>
  <si>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</si>
  <si>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</si>
  <si>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</si>
  <si>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</si>
  <si>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</si>
  <si>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</si>
  <si>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</si>
  <si>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</si>
  <si>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</si>
  <si>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</si>
  <si>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</si>
  <si>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</si>
  <si>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</si>
  <si>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</si>
  <si>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</si>
  <si>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</si>
  <si>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</si>
  <si>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</si>
  <si>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</si>
  <si>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</si>
  <si>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</si>
  <si>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</si>
  <si>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</si>
  <si>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</si>
  <si>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</si>
  <si>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</si>
  <si>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</si>
  <si>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</si>
  <si>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</si>
  <si>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</si>
  <si>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</si>
  <si>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</si>
  <si>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</si>
  <si>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</si>
  <si>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</si>
  <si>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</si>
  <si>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</si>
  <si>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</si>
  <si>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</si>
  <si>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</si>
  <si>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</si>
  <si>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</si>
  <si>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</si>
  <si>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</si>
  <si>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</si>
  <si>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</si>
  <si>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</si>
  <si>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</si>
  <si>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</si>
  <si>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</si>
  <si>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</si>
  <si>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</si>
  <si>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</si>
  <si>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</si>
  <si>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</si>
  <si>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</si>
  <si>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</si>
  <si>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</si>
  <si>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</si>
  <si>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</si>
  <si>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</si>
  <si>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</si>
  <si>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</si>
  <si>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</si>
  <si>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</si>
  <si>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</si>
  <si>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</si>
  <si>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</si>
  <si>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</si>
  <si>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</si>
  <si>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</si>
  <si>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</si>
  <si>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</si>
  <si>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</si>
  <si>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</si>
  <si>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</si>
  <si>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</si>
  <si>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</si>
  <si>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</si>
  <si>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</si>
  <si>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</si>
  <si>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</si>
  <si>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</si>
  <si>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</si>
  <si>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</si>
  <si>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</si>
  <si>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</si>
  <si>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</si>
  <si>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</si>
  <si>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</si>
  <si>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</si>
  <si>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</si>
  <si>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</si>
  <si>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</si>
  <si>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</si>
  <si>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</si>
  <si>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</si>
  <si>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</si>
  <si>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</si>
  <si>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</si>
  <si>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</si>
  <si>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</si>
  <si>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</si>
  <si>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</si>
  <si>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</si>
  <si>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</si>
  <si>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</si>
  <si>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</si>
  <si>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</si>
  <si>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</si>
  <si>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</si>
  <si>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</si>
  <si>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</si>
  <si>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</si>
  <si>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</si>
  <si>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</si>
  <si>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</si>
  <si>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</si>
  <si>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</si>
  <si>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</si>
  <si>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</si>
  <si>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</si>
  <si>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</si>
  <si>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</si>
  <si>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</si>
  <si>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</si>
  <si>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</si>
  <si>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</si>
  <si>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</si>
  <si>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</si>
  <si>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</si>
  <si>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</si>
  <si>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</si>
  <si>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</si>
  <si>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</si>
  <si>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</si>
  <si>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</si>
  <si>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</si>
  <si>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</si>
  <si>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</si>
  <si>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</si>
  <si>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</si>
  <si>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</si>
  <si>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</si>
  <si>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</si>
  <si>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</si>
  <si>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</si>
  <si>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</si>
  <si>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</si>
  <si>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</si>
  <si>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</si>
  <si>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</si>
  <si>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</si>
  <si>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</si>
  <si>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</si>
  <si>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</si>
  <si>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</si>
  <si>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</si>
  <si>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</si>
  <si>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</si>
  <si>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</si>
  <si>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</si>
  <si>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</si>
  <si>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</si>
  <si>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</si>
  <si>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</si>
  <si>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</si>
  <si>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</si>
  <si>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</si>
  <si>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</si>
  <si>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</si>
  <si>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</si>
  <si>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</si>
  <si>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</si>
  <si>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</si>
  <si>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</si>
  <si>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</si>
  <si>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</si>
  <si>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</si>
  <si>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</si>
  <si>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</si>
  <si>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</si>
  <si>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</si>
  <si>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</si>
  <si>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</si>
  <si>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</si>
  <si>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</si>
  <si>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</si>
  <si>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</si>
  <si>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</si>
  <si>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</si>
  <si>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</si>
  <si>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</si>
  <si>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</si>
  <si>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</si>
  <si>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</si>
  <si>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</si>
  <si>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</si>
  <si>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</si>
  <si>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</si>
  <si>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</si>
  <si>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</si>
  <si>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</si>
  <si>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</si>
  <si>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</si>
  <si>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</si>
  <si>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</si>
  <si>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</si>
  <si>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</si>
  <si>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</si>
  <si>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</si>
  <si>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</si>
  <si>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</si>
  <si>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</si>
  <si>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</si>
  <si>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</si>
  <si>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</si>
  <si>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</si>
  <si>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</si>
  <si>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</si>
  <si>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</si>
  <si>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</si>
  <si>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</si>
  <si>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</si>
  <si>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</si>
  <si>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</si>
  <si>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</si>
  <si>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</si>
  <si>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</si>
  <si>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</si>
  <si>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</si>
  <si>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</si>
  <si>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</si>
  <si>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</si>
  <si>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</si>
  <si>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</si>
  <si>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</si>
  <si>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</si>
  <si>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</si>
  <si>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</si>
  <si>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</si>
  <si>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</si>
  <si>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</si>
  <si>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</si>
  <si>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</si>
  <si>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</si>
  <si>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</si>
  <si>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</si>
  <si>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</si>
  <si>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</si>
  <si>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</si>
  <si>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</si>
  <si>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</si>
  <si>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</si>
  <si>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</si>
  <si>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</si>
  <si>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</si>
  <si>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</si>
  <si>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</si>
  <si>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</si>
  <si>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</si>
  <si>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</si>
  <si>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</si>
  <si>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</si>
  <si>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</si>
  <si>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</si>
  <si>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</si>
  <si>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</si>
  <si>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</si>
  <si>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</si>
  <si>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</si>
  <si>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</si>
  <si>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</si>
  <si>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</si>
  <si>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</si>
  <si>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</si>
  <si>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</si>
  <si>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</si>
  <si>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</si>
  <si>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</si>
  <si>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</si>
  <si>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</si>
  <si>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</si>
  <si>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</si>
  <si>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</si>
  <si>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</si>
  <si>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</si>
  <si>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</si>
  <si>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</si>
  <si>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</si>
  <si>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</si>
  <si>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</si>
  <si>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</si>
  <si>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</si>
  <si>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</si>
  <si>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</si>
  <si>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</si>
  <si>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</si>
  <si>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</si>
  <si>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</si>
  <si>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</si>
  <si>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</si>
  <si>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</si>
  <si>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</si>
  <si>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</si>
  <si>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</si>
  <si>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</si>
  <si>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</si>
  <si>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</si>
  <si>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</si>
  <si>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</si>
  <si>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</si>
  <si>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</si>
  <si>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</si>
  <si>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</si>
  <si>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</si>
  <si>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</si>
  <si>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</si>
  <si>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</si>
  <si>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</si>
  <si>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</si>
  <si>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</si>
  <si>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</si>
  <si>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</si>
  <si>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</si>
  <si>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</si>
  <si>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</si>
  <si>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</si>
  <si>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</si>
  <si>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</si>
  <si>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</si>
  <si>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</si>
  <si>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</si>
  <si>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</si>
  <si>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</si>
  <si>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</si>
  <si>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</si>
  <si>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</si>
  <si>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</si>
  <si>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</si>
  <si>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</si>
  <si>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</si>
  <si>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</si>
  <si>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</si>
  <si>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</si>
  <si>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</si>
  <si>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</si>
  <si>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</si>
  <si>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</si>
  <si>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</si>
  <si>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</si>
  <si>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</si>
  <si>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</si>
  <si>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</si>
  <si>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</si>
  <si>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</si>
  <si>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</si>
  <si>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</si>
  <si>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</si>
  <si>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</si>
  <si>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</si>
  <si>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</si>
  <si>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</si>
  <si>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</si>
  <si>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</si>
  <si>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</si>
  <si>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</si>
  <si>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</si>
  <si>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</si>
  <si>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</si>
  <si>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</si>
  <si>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</si>
  <si>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</si>
  <si>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</si>
  <si>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</si>
  <si>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</si>
  <si>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</si>
  <si>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</si>
  <si>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</si>
  <si>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</si>
  <si>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</si>
  <si>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</si>
  <si>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</si>
  <si>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</si>
  <si>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</si>
  <si>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</si>
  <si>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</si>
  <si>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</si>
  <si>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</si>
  <si>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</si>
  <si>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</si>
  <si>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</si>
  <si>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</si>
  <si>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</si>
  <si>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</si>
  <si>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</si>
  <si>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</si>
  <si>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</si>
  <si>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</si>
  <si>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</si>
  <si>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</si>
  <si>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</si>
  <si>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</si>
  <si>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</si>
  <si>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</si>
  <si>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</si>
  <si>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</si>
  <si>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</si>
  <si>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</si>
  <si>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</si>
  <si>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</si>
  <si>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</si>
  <si>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</si>
  <si>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</si>
  <si>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</si>
  <si>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</si>
  <si>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</si>
  <si>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</si>
  <si>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</si>
  <si>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</si>
  <si>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</si>
  <si>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</si>
  <si>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</si>
  <si>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</si>
  <si>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</si>
  <si>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</si>
  <si>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</si>
  <si>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</si>
  <si>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</si>
  <si>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</si>
  <si>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</si>
  <si>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</si>
  <si>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</si>
  <si>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</si>
  <si>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</si>
  <si>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</si>
  <si>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</si>
  <si>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</si>
  <si>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</si>
  <si>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</si>
  <si>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</si>
  <si>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</si>
  <si>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</si>
  <si>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</si>
  <si>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</si>
  <si>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</si>
  <si>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</si>
  <si>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</si>
  <si>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</si>
  <si>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</si>
  <si>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</si>
  <si>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</si>
  <si>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</si>
  <si>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</si>
  <si>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</si>
  <si>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</si>
  <si>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</si>
  <si>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</si>
  <si>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</si>
  <si>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</si>
  <si>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</si>
  <si>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</si>
  <si>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</si>
  <si>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</si>
  <si>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</si>
  <si>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</si>
  <si>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</si>
  <si>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</si>
  <si>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</si>
  <si>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</si>
  <si>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</si>
  <si>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</si>
  <si>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</si>
  <si>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</si>
  <si>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</si>
  <si>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</si>
  <si>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</si>
  <si>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</si>
  <si>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</si>
  <si>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</si>
  <si>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</si>
  <si>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</si>
  <si>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</si>
  <si>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</si>
  <si>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</si>
  <si>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</si>
  <si>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</si>
  <si>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</si>
  <si>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</si>
  <si>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</si>
  <si>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</si>
  <si>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</si>
  <si>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</si>
  <si>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</si>
  <si>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</si>
  <si>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</si>
  <si>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</si>
  <si>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</si>
  <si>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</si>
  <si>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</si>
  <si>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</si>
  <si>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</si>
  <si>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</si>
  <si>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</si>
  <si>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</si>
  <si>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</si>
  <si>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</si>
  <si>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</si>
  <si>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</si>
  <si>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</si>
  <si>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</si>
  <si>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</si>
  <si>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</si>
  <si>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</si>
  <si>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</si>
  <si>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</si>
  <si>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</si>
  <si>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</si>
  <si>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</si>
  <si>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</si>
  <si>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</si>
  <si>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</si>
  <si>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</si>
  <si>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</si>
  <si>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</si>
  <si>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</si>
  <si>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</si>
  <si>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</si>
  <si>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</si>
  <si>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</si>
  <si>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</si>
  <si>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</si>
  <si>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</si>
  <si>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</si>
  <si>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</si>
  <si>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</si>
  <si>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</si>
  <si>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</si>
  <si>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</si>
  <si>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</si>
  <si>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</si>
  <si>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</si>
  <si>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</si>
  <si>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</si>
  <si>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</si>
  <si>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</si>
  <si>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</si>
  <si>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</si>
  <si>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</si>
  <si>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</si>
  <si>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</si>
  <si>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</si>
  <si>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</si>
  <si>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</si>
  <si>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</si>
  <si>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</si>
  <si>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</si>
  <si>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</si>
  <si>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</si>
  <si>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</si>
  <si>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</si>
  <si>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</si>
  <si>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</si>
  <si>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</si>
  <si>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</si>
  <si>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</si>
  <si>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</si>
  <si>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</si>
  <si>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</si>
  <si>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</si>
  <si>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</si>
  <si>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</si>
  <si>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</si>
  <si>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</si>
  <si>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</si>
  <si>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</si>
  <si>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</si>
  <si>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</si>
  <si>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</si>
  <si>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</si>
  <si>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</si>
  <si>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</si>
  <si>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</si>
  <si>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</si>
  <si>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</si>
  <si>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</si>
  <si>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</si>
  <si>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</si>
  <si>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</si>
  <si>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</si>
  <si>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</si>
  <si>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</si>
  <si>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</si>
  <si>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</si>
  <si>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</si>
  <si>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</si>
  <si>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</si>
  <si>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</si>
  <si>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</si>
  <si>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</si>
  <si>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</si>
  <si>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</si>
  <si>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</si>
  <si>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</si>
  <si>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</si>
  <si>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</si>
  <si>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</si>
  <si>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</si>
  <si>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</si>
  <si>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</si>
  <si>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</si>
  <si>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</si>
  <si>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</si>
  <si>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</si>
  <si>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</si>
  <si>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</si>
  <si>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</si>
  <si>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</si>
  <si>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</si>
  <si>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</si>
  <si>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</si>
  <si>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</si>
  <si>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</si>
  <si>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</si>
  <si>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</si>
  <si>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</si>
  <si>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</si>
  <si>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</si>
  <si>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</si>
  <si>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</si>
  <si>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</si>
  <si>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</si>
  <si>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</si>
  <si>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</si>
  <si>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</si>
  <si>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</si>
  <si>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</si>
  <si>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</si>
  <si>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</si>
  <si>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</si>
  <si>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</si>
  <si>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</si>
  <si>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</si>
  <si>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</si>
  <si>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</si>
  <si>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</si>
  <si>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</si>
  <si>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</si>
  <si>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</si>
  <si>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</si>
  <si>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</si>
  <si>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</si>
  <si>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</si>
  <si>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</si>
  <si>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</si>
  <si>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</si>
  <si>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</si>
  <si>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</si>
  <si>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</si>
  <si>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</si>
  <si>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</si>
  <si>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</si>
  <si>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</si>
  <si>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</si>
  <si>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</si>
  <si>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</si>
  <si>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</si>
  <si>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</si>
  <si>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</si>
  <si>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</si>
  <si>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</si>
  <si>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</si>
  <si>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</si>
  <si>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</si>
  <si>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</si>
  <si>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</si>
  <si>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</si>
  <si>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</si>
  <si>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</si>
  <si>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</si>
  <si>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</si>
  <si>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</si>
  <si>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</si>
  <si>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</si>
  <si>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</si>
  <si>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</si>
  <si>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</si>
  <si>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</si>
  <si>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</si>
  <si>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</si>
  <si>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</si>
  <si>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</si>
  <si>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</si>
  <si>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</si>
  <si>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</si>
  <si>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</si>
  <si>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</si>
  <si>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</si>
  <si>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</si>
  <si>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</si>
  <si>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</si>
  <si>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</si>
  <si>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</si>
  <si>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</si>
  <si>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</si>
  <si>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</si>
  <si>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</si>
  <si>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</si>
  <si>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</si>
  <si>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</si>
  <si>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</si>
  <si>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</si>
  <si>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</si>
  <si>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</si>
  <si>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</si>
  <si>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</si>
  <si>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</si>
  <si>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</si>
  <si>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</si>
  <si>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</si>
  <si>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</si>
  <si>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</si>
  <si>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</si>
  <si>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</si>
  <si>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</si>
  <si>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</si>
  <si>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</si>
  <si>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</si>
  <si>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</si>
  <si>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</si>
  <si>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</si>
  <si>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</si>
  <si>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</si>
  <si>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</si>
  <si>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</si>
  <si>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</si>
  <si>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</si>
  <si>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</si>
  <si>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</si>
  <si>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</si>
  <si>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</si>
  <si>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</si>
  <si>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</si>
  <si>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</si>
  <si>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</si>
  <si>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</si>
  <si>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</si>
  <si>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</si>
  <si>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</si>
  <si>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</si>
  <si>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</si>
  <si>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</si>
  <si>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</si>
  <si>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</si>
  <si>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</si>
  <si>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</si>
  <si>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</si>
  <si>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</si>
  <si>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</si>
  <si>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</si>
  <si>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</si>
  <si>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</si>
  <si>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</si>
  <si>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</si>
  <si>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</si>
  <si>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</si>
  <si>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</si>
  <si>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</si>
  <si>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</si>
  <si>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</si>
  <si>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</si>
  <si>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</si>
  <si>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</si>
  <si>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</si>
  <si>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</si>
  <si>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</si>
  <si>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</si>
  <si>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</si>
  <si>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</si>
  <si>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</si>
  <si>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</si>
  <si>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</si>
  <si>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</si>
  <si>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</si>
  <si>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</si>
  <si>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</si>
  <si>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</si>
  <si>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</si>
  <si>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</si>
  <si>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</si>
  <si>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</si>
  <si>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</si>
  <si>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</si>
  <si>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</si>
  <si>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</si>
  <si>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</si>
  <si>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</si>
  <si>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</si>
  <si>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</si>
  <si>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</si>
  <si>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</si>
  <si>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</si>
  <si>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</si>
  <si>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</si>
  <si>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</si>
  <si>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</si>
  <si>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</si>
  <si>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</si>
  <si>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</si>
  <si>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</si>
  <si>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</si>
  <si>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</si>
  <si>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</si>
  <si>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</si>
  <si>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</si>
  <si>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</si>
  <si>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</si>
  <si>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</si>
  <si>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</si>
  <si>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</si>
  <si>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</si>
  <si>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</si>
  <si>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</si>
  <si>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</si>
  <si>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</si>
  <si>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</si>
  <si>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</si>
  <si>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</si>
  <si>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</si>
  <si>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</si>
  <si>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</si>
  <si>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</si>
  <si>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</si>
  <si>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</si>
  <si>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</si>
  <si>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</si>
  <si>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</si>
  <si>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</si>
  <si>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</si>
  <si>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</si>
  <si>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</si>
  <si>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</si>
  <si>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</si>
  <si>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</si>
  <si>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</si>
  <si>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</si>
  <si>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</si>
  <si>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</si>
  <si>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</si>
  <si>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</si>
  <si>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</si>
  <si>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</si>
  <si>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</si>
  <si>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</si>
  <si>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</si>
  <si>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</si>
  <si>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</si>
  <si>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</si>
  <si>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</si>
  <si>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</si>
  <si>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</si>
  <si>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</si>
  <si>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</si>
  <si>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</si>
  <si>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</si>
  <si>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</si>
  <si>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</si>
  <si>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</si>
  <si>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</si>
  <si>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</si>
  <si>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</si>
  <si>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</si>
  <si>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</si>
  <si>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</si>
  <si>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</si>
  <si>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</si>
  <si>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</si>
  <si>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</si>
  <si>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</si>
  <si>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</si>
  <si>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</si>
  <si>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</si>
  <si>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</si>
  <si>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</si>
  <si>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</si>
  <si>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</si>
  <si>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</si>
  <si>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</si>
  <si>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</si>
  <si>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</si>
  <si>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</si>
  <si>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</si>
  <si>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</si>
  <si>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</si>
  <si>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</si>
  <si>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</si>
  <si>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</si>
  <si>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</si>
  <si>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</si>
  <si>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</si>
  <si>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</si>
  <si>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</si>
  <si>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</si>
  <si>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</si>
  <si>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</si>
  <si>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</si>
  <si>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</si>
  <si>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</si>
  <si>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</si>
  <si>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</si>
  <si>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</si>
  <si>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</si>
  <si>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</si>
  <si>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</si>
  <si>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</si>
  <si>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</si>
  <si>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</si>
  <si>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</si>
  <si>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</si>
  <si>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</si>
  <si>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</si>
  <si>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</si>
  <si>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</si>
  <si>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</si>
  <si>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</si>
  <si>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</si>
  <si>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</si>
  <si>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</si>
  <si>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</si>
  <si>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</si>
  <si>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</si>
  <si>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</si>
  <si>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</si>
  <si>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</si>
  <si>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</si>
  <si>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</si>
  <si>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</si>
  <si>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</si>
  <si>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</si>
  <si>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</si>
  <si>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</si>
  <si>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</si>
  <si>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</si>
  <si>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</si>
  <si>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</si>
  <si>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</si>
  <si>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</si>
  <si>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</si>
  <si>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</si>
  <si>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</si>
  <si>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</si>
  <si>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</si>
  <si>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</si>
  <si>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</si>
  <si>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</si>
  <si>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</si>
  <si>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</si>
  <si>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</si>
  <si>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</si>
  <si>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</si>
  <si>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</si>
  <si>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</si>
  <si>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</si>
  <si>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</si>
  <si>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</si>
  <si>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</si>
  <si>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</si>
  <si>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</si>
  <si>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</si>
  <si>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</si>
  <si>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</si>
  <si>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</si>
  <si>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</si>
  <si>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</si>
  <si>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</si>
  <si>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</si>
  <si>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</si>
  <si>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</si>
  <si>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</si>
  <si>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</si>
  <si>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</si>
  <si>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</si>
  <si>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</si>
  <si>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</si>
  <si>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</si>
  <si>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</si>
  <si>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</si>
  <si>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</si>
  <si>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</si>
  <si>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</si>
  <si>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</si>
  <si>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</si>
  <si>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</si>
  <si>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</si>
  <si>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</si>
  <si>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</si>
  <si>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</si>
  <si>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</si>
  <si>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</si>
  <si>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</si>
  <si>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</si>
  <si>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</si>
  <si>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</si>
  <si>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</si>
  <si>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</si>
  <si>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</si>
  <si>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</si>
  <si>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</si>
  <si>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</si>
  <si>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</si>
  <si>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</si>
  <si>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</si>
  <si>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</si>
  <si>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</si>
  <si>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</si>
  <si>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</si>
  <si>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</si>
  <si>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</si>
  <si>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</si>
  <si>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</si>
  <si>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</si>
  <si>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</si>
  <si>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</si>
  <si>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</si>
  <si>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</si>
  <si>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</si>
  <si>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</si>
  <si>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</si>
  <si>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</si>
  <si>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</si>
  <si>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</si>
  <si>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</si>
  <si>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</si>
  <si>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</si>
  <si>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</si>
  <si>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</si>
  <si>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</si>
  <si>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</si>
  <si>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</si>
  <si>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</si>
  <si>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</si>
  <si>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</si>
  <si>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</si>
  <si>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</si>
  <si>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</si>
  <si>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</si>
  <si>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</si>
  <si>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</si>
  <si>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</si>
  <si>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</si>
  <si>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</si>
  <si>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</si>
  <si>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</si>
  <si>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</si>
  <si>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</si>
  <si>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</si>
  <si>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</si>
  <si>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</si>
  <si>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</si>
  <si>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</si>
  <si>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</si>
  <si>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</si>
  <si>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</si>
  <si>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</si>
  <si>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</si>
  <si>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</si>
  <si>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</si>
  <si>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</si>
  <si>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</si>
  <si>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</si>
  <si>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</si>
  <si>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</si>
  <si>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</si>
  <si>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</si>
  <si>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</si>
  <si>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</si>
  <si>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</si>
  <si>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</si>
  <si>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</si>
  <si>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</si>
  <si>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</si>
  <si>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</si>
  <si>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</si>
  <si>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</si>
  <si>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</si>
  <si>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</si>
  <si>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</si>
  <si>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</si>
  <si>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</si>
  <si>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</si>
  <si>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</si>
  <si>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</si>
  <si>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</si>
  <si>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</si>
  <si>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</si>
  <si>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</si>
  <si>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</si>
  <si>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</si>
  <si>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</si>
  <si>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</si>
  <si>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</si>
  <si>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</si>
  <si>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</si>
  <si>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</si>
  <si>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</si>
  <si>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</si>
  <si>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</si>
  <si>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</si>
  <si>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</si>
  <si>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</si>
  <si>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</si>
  <si>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</si>
  <si>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</si>
  <si>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</si>
  <si>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</si>
  <si>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</si>
  <si>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</si>
  <si>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</si>
  <si>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</si>
  <si>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</si>
  <si>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</si>
  <si>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</si>
  <si>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</si>
  <si>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</si>
  <si>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</si>
  <si>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</si>
  <si>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</si>
  <si>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</si>
  <si>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</si>
  <si>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</si>
  <si>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</si>
  <si>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</si>
  <si>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</si>
  <si>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</si>
  <si>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</si>
  <si>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</si>
  <si>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</si>
  <si>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</si>
  <si>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</si>
  <si>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</si>
  <si>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</si>
  <si>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</si>
  <si>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</si>
  <si>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</si>
  <si>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</si>
  <si>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</si>
  <si>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</si>
  <si>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</si>
  <si>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</si>
  <si>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</si>
  <si>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</si>
  <si>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</si>
  <si>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</si>
  <si>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</si>
  <si>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</si>
  <si>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</si>
  <si>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</si>
  <si>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</si>
  <si>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</si>
  <si>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</si>
  <si>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</si>
  <si>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</si>
  <si>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</si>
  <si>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</si>
  <si>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</si>
  <si>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</si>
  <si>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</si>
  <si>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</si>
  <si>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</si>
  <si>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</si>
  <si>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</si>
  <si>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</si>
  <si>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</si>
  <si>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</si>
  <si>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</si>
  <si>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</si>
  <si>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</si>
  <si>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</si>
  <si>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</si>
  <si>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</si>
  <si>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</si>
  <si>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</si>
  <si>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</si>
  <si>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</si>
  <si>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</si>
  <si>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</si>
  <si>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</si>
  <si>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</si>
  <si>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</si>
  <si>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</si>
  <si>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</si>
  <si>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</si>
  <si>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</si>
  <si>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</si>
  <si>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</si>
  <si>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</si>
  <si>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</si>
  <si>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</si>
  <si>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</si>
  <si>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</si>
  <si>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</si>
  <si>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</si>
  <si>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</si>
  <si>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</si>
  <si>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</si>
  <si>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</si>
  <si>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</si>
  <si>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</si>
  <si>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</si>
  <si>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</si>
  <si>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</si>
  <si>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</si>
  <si>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</si>
  <si>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</si>
  <si>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</si>
  <si>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</si>
  <si>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</si>
  <si>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</si>
  <si>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</si>
  <si>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</si>
  <si>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</si>
  <si>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</si>
  <si>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</si>
  <si>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</si>
  <si>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</si>
  <si>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</si>
  <si>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</si>
  <si>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</si>
  <si>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</si>
  <si>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</si>
  <si>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</si>
  <si>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</si>
  <si>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</si>
  <si>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</si>
  <si>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</si>
  <si>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</si>
  <si>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</si>
  <si>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</si>
  <si>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</si>
  <si>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</si>
  <si>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</si>
  <si>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</si>
  <si>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</si>
  <si>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</si>
  <si>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</si>
  <si>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</si>
  <si>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</si>
  <si>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</si>
  <si>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</si>
  <si>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</si>
  <si>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</si>
  <si>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</si>
  <si>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</si>
  <si>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</si>
  <si>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</si>
  <si>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</si>
  <si>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</si>
  <si>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</si>
  <si>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</si>
  <si>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</si>
  <si>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</si>
  <si>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</si>
  <si>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</si>
  <si>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</si>
  <si>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</si>
  <si>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</si>
  <si>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</si>
  <si>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</si>
  <si>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</si>
  <si>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</si>
  <si>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</si>
  <si>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</si>
  <si>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</si>
  <si>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</si>
  <si>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</si>
  <si>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</si>
  <si>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</si>
  <si>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</si>
  <si>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</si>
  <si>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</si>
  <si>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</si>
  <si>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</si>
  <si>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</si>
  <si>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</si>
  <si>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</si>
  <si>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</si>
  <si>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</si>
  <si>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</si>
  <si>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</si>
  <si>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</si>
  <si>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</si>
  <si>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</si>
  <si>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</si>
  <si>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</si>
  <si>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</si>
  <si>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</si>
  <si>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</si>
  <si>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</si>
  <si>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</si>
  <si>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</si>
  <si>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</si>
  <si>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</si>
  <si>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</si>
  <si>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</si>
  <si>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</si>
  <si>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</si>
  <si>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</si>
  <si>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</si>
  <si>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</si>
  <si>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</si>
  <si>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</si>
  <si>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</si>
  <si>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</si>
  <si>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</si>
  <si>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</si>
  <si>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</si>
  <si>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</si>
  <si>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</si>
  <si>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</si>
  <si>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</si>
  <si>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</si>
  <si>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</si>
  <si>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</si>
  <si>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</si>
  <si>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</si>
  <si>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</si>
  <si>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</si>
  <si>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</si>
  <si>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</si>
  <si>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</si>
  <si>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</si>
  <si>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</si>
  <si>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</si>
  <si>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</si>
  <si>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</si>
  <si>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</si>
  <si>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</si>
  <si>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</si>
  <si>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</si>
  <si>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</si>
  <si>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</si>
  <si>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</si>
  <si>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 xml:space="preserve">ETA 70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</si>
  <si>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</si>
  <si>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</si>
  <si>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</si>
  <si>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</si>
  <si>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</si>
  <si>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</si>
  <si>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</si>
  <si>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</si>
  <si>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</si>
  <si>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</si>
  <si>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</si>
  <si>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</si>
  <si>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</si>
  <si>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</si>
  <si>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</si>
  <si>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</si>
  <si>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</si>
  <si>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</si>
  <si>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</si>
  <si>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</si>
  <si>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</si>
  <si>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</si>
  <si>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</si>
  <si>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</si>
  <si>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</si>
  <si>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</si>
  <si>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</si>
  <si>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</si>
  <si>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</si>
  <si>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</si>
  <si>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</si>
  <si>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</si>
  <si>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</si>
  <si>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</si>
  <si>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</si>
  <si>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</si>
  <si>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</si>
  <si>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</si>
  <si>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</si>
  <si>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</si>
  <si>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</si>
  <si>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</si>
  <si>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</si>
  <si>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</si>
  <si>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</si>
  <si>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</si>
  <si>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</si>
  <si>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</si>
  <si>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</si>
  <si>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</si>
  <si>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</si>
  <si>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</si>
  <si>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</si>
  <si>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</si>
  <si>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</si>
  <si>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</si>
  <si>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</si>
  <si>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</si>
  <si>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</si>
  <si>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</si>
  <si>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</si>
  <si>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</si>
  <si>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</si>
  <si>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</si>
  <si>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</si>
  <si>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</si>
  <si>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</si>
  <si>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</si>
  <si>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</si>
  <si>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</si>
  <si>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</si>
  <si>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</si>
  <si>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</si>
  <si>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</si>
  <si>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</si>
  <si>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</si>
  <si>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</si>
  <si>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</si>
  <si>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</si>
  <si>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</si>
  <si>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</si>
  <si>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</si>
  <si>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</si>
  <si>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</si>
  <si>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PCM-20251026-00000985</t>
  </si>
  <si>
    <t xml:space="preserve">ETA 40 min </t>
  </si>
  <si>
    <t>RIYA6074</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</si>
  <si>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</si>
  <si>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</si>
  <si>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</si>
  <si>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</si>
  <si>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PCM-20251026-00000964</t>
  </si>
  <si>
    <t>jed0076</t>
  </si>
  <si>
    <t xml:space="preserve">team need 60 mins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</si>
  <si>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</si>
  <si>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</si>
  <si>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</si>
  <si>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</si>
  <si>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</si>
  <si>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</si>
  <si>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PCM-20251026-00000909</t>
  </si>
  <si>
    <t>EM Team on the way ETA : 30  Mins</t>
  </si>
  <si>
    <t>PCM-20251026-00000931</t>
  </si>
  <si>
    <t>PCM-20251026-00000210</t>
  </si>
  <si>
    <t>5g cell down due to rectifier module faulty, rectifier module under repair arrangement</t>
  </si>
  <si>
    <t>TT-20251026-00285</t>
  </si>
  <si>
    <t>EM team on the way ETA 45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</si>
</sst>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1" totalsRowShown="0" headerRowDxfId="157" dataDxfId="156" headerRowBorderDxfId="154" tableBorderDxfId="155" totalsRowBorderDxfId="153">
  <autoFilter ref="A1:CJ2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5" totalsRowShown="0" headerRowDxfId="48" dataDxfId="47" headerRowBorderDxfId="45" tableBorderDxfId="46" totalsRowBorderDxfId="44">
  <autoFilter ref="A1:L21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2" totalsRowShown="0" headerRowDxfId="31" dataDxfId="30" headerRowBorderDxfId="28" tableBorderDxfId="29">
  <autoFilter ref="A1:L4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1" totalsRowShown="0" headerRowDxfId="15" dataDxfId="14" headerRowBorderDxfId="12" tableBorderDxfId="13">
  <autoFilter ref="A1:L1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293.53287511574308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13.037886689817242</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5.4923726856941357E-2</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45956.481301041669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45956.481301041669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45956.481301041669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45956.481301041669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45956.481301041669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45956.481301041669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45956.481301041669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45956.481301041669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45956.481301041669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45956.481301041669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45956.481301041669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45956.481301041669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45956.481301041669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45956.481301041669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45956.481301041669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45956.481301041669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45956.481301041669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45956.481301041669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45956.481301041669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45956.481301041669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45956.481301041669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45956.481301041669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45956.481301041669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45956.481301041669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45956.481301041669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45956.481301041669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45956.481301041669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45956.481301041669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45956.481301041669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45956.481301041669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45956.481301041669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45956.481301041669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45956.481301041669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45956.481301041669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45956.481301041669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45956.481301041669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45956.481301041669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45956.481301041669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45956.481301041669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45956.481301041669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45956.481301041669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45956.481301041669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45956.481301041669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45956.481301041669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45956.481301041669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45956.481301041669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45956.481301041669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45956.481301041669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45956.481301041669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45956.481301041669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45956.481301041669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45956.481301041669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45956.481301041669</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45956.481301041669</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7201374F-DBE8-4F32-8A4C-10F6B00F23C3}"/>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1"/>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131.48146307870775</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11.985525578704255</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2</v>
      </c>
      <c r="D5" s="18" t="s">
        <v>21511</v>
      </c>
      <c r="E5" s="114" t="s">
        <v>39081</v>
      </c>
      <c r="F5" s="115">
        <v>45956.476099537038</v>
      </c>
      <c r="G5" s="116">
        <f ca="1">IFERROR(NOW()-F5,"-")</f>
        <v>5.201504631259013E-3</v>
      </c>
      <c r="H5" s="115">
        <v>45956.467766203707</v>
      </c>
      <c r="I5" s="18" t="str">
        <f>IFERROR(VLOOKUP(D5,DB!A:F,6,0),"")</f>
        <v>Generator-SG</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45956.481301041669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45956.481301041669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45956.481301041669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t="s">
        <v>39090</v>
      </c>
      <c r="E9" s="114"/>
      <c r="F9" s="115"/>
      <c r="G9" s="116">
        <f ca="1">IFERROR(NOW()-F9,"-")</f>
        <v>45956.481301041669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45956.481301041669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45956.481301041669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45956.481301041669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45956.481301041669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45956.481301041669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45956.481301041669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45956.481301041669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45956.481301041669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45956.481301041669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45956.481301041669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45956.481301041669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45956.481301041669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45956.481301041669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45956.481301041669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45956.481301041669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45956.481301041669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45956.481301041669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45956.481301041669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45956.481301041669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45956.481301041669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45956.481301041669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45956.481301041669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45956.481301041669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45956.481301041669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45956.481301041669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45956.481301041669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45956.481301041669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45956.481301041669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45956.481301041669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45956.481301041669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45956.481301041669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45956.481301041669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45956.481301041669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45956.481301041669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45956.481301041669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45956.481301041669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45956.481301041669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45956.481301041669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45956.481301041669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45956.481301041669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45956.481301041669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45956.481301041669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45956.481301041669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45956.481301041669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45956.481301041669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45956.481301041669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45956.481301041669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45956.481301041669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45956.481301041669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45956.481301041669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45956.481301041669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45956.481301041669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45956.481301041669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45956.481301041669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45956.481301041669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45956.481301041669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45956.481301041669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45956.481301041669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45956.481301041669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45956.481301041669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45956.481301041669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45956.481301041669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45956.481301041669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45956.481301041669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45956.481301041669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45956.481301041669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45956.481301041669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61"/>
      <c r="B77" s="162" t="str">
        <f>IFERROR(VLOOKUP(D77,DB!A:K,11,0),"")</f>
        <v/>
      </c>
      <c r="C77" s="162"/>
      <c r="D77" s="162"/>
      <c r="E77" s="163"/>
      <c r="F77" s="164"/>
      <c r="G77" s="165">
        <f ca="1">IFERROR(NOW()-F77,"-")</f>
        <v>45956.481301041669</v>
      </c>
      <c r="H77" s="164"/>
      <c r="I77" s="162" t="str">
        <f>IFERROR(VLOOKUP(D77,DB!A:F,6,0),"")</f>
        <v/>
      </c>
      <c r="J77" s="162" t="str">
        <f>IFERROR(VLOOKUP(D77,DB!A:G,7,0),"")</f>
        <v/>
      </c>
      <c r="K77" s="166"/>
      <c r="L77" s="162" t="str">
        <f>IFERROR(VLOOKUP(D77,DB!A:I,9,0),"")</f>
        <v/>
      </c>
      <c r="M77" s="162"/>
      <c r="N77" s="162"/>
      <c r="O77" s="162"/>
      <c r="P77" s="162"/>
      <c r="Q77" s="162"/>
      <c r="R77" s="162"/>
      <c r="S77" s="162"/>
      <c r="T77" s="162"/>
      <c r="U77" s="162"/>
      <c r="V77" s="162"/>
      <c r="W77" s="162"/>
      <c r="X77" s="162"/>
      <c r="Y77" s="162"/>
      <c r="Z77" s="162"/>
      <c r="AA77" s="162"/>
      <c r="AB77" s="162"/>
      <c r="AC77" s="162"/>
      <c r="AD77" s="162"/>
      <c r="AE77" s="162"/>
      <c r="AF77" s="162"/>
      <c r="AG77" s="162"/>
      <c r="AH77" s="162"/>
      <c r="AI77" s="162"/>
      <c r="AJ77" s="162"/>
      <c r="AK77" s="162"/>
      <c r="AL77" s="162"/>
      <c r="AM77" s="162"/>
      <c r="AN77" s="162"/>
      <c r="AO77" s="162"/>
      <c r="AP77" s="162"/>
      <c r="AQ77" s="162"/>
      <c r="AR77" s="162"/>
      <c r="AS77" s="162"/>
      <c r="AT77" s="162"/>
      <c r="AU77" s="162"/>
      <c r="AV77" s="162"/>
      <c r="AW77" s="162"/>
      <c r="AX77" s="162"/>
      <c r="AY77" s="162"/>
      <c r="AZ77" s="162"/>
      <c r="BA77" s="162"/>
      <c r="BB77" s="162"/>
      <c r="BC77" s="162"/>
      <c r="BD77" s="162"/>
      <c r="BE77" s="162"/>
      <c r="BF77" s="162"/>
      <c r="BG77" s="162"/>
      <c r="BH77" s="162"/>
      <c r="BI77" s="162"/>
      <c r="BJ77" s="162"/>
      <c r="BK77" s="162"/>
      <c r="BL77" s="162"/>
      <c r="BM77" s="162"/>
      <c r="BN77" s="162"/>
      <c r="BO77" s="162"/>
      <c r="BP77" s="162"/>
      <c r="BQ77" s="162"/>
      <c r="BR77" s="162"/>
      <c r="BS77" s="162"/>
      <c r="BT77" s="162"/>
      <c r="BU77" s="162"/>
      <c r="BV77" s="162"/>
      <c r="BW77" s="162"/>
      <c r="BX77" s="162"/>
      <c r="BY77" s="162"/>
      <c r="BZ77" s="162"/>
      <c r="CA77" s="162"/>
      <c r="CB77" s="162"/>
      <c r="CC77" s="162"/>
      <c r="CD77" s="162"/>
      <c r="CE77" s="162"/>
      <c r="CF77" s="162"/>
      <c r="CG77" s="162"/>
      <c r="CH77" s="162"/>
      <c r="CI77" s="162"/>
      <c r="CJ77" s="167"/>
    </row>
    <row r="78" spans="1:88" ht="31.5" customHeight="1">
      <c r="A78" s="113"/>
      <c r="B78" s="18" t="str">
        <f>IFERROR(VLOOKUP(D78,DB!A:K,11,0),"")</f>
        <v/>
      </c>
      <c r="C78" s="18"/>
      <c r="D78" s="18"/>
      <c r="E78" s="114"/>
      <c r="F78" s="115"/>
      <c r="G78" s="116">
        <f ca="1">IFERROR(NOW()-F78,"-")</f>
        <v>45956.481301041669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45956.481301041669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45956.481301041669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45956.481301041669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45956.481301041669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45956.481301041669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45956.481301041669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45956.481301041669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45956.481301041669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45956.481301041669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45956.481301041669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45956.481301041669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45956.481301041669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45956.481301041669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45956.481301041669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45956.481301041669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45956.481301041669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45956.481301041669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45956.481301041669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45956.481301041669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45956.481301041669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45956.481301041669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45956.481301041669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45956.481301041669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45956.481301041669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45956.481301041669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45956.481301041669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45956.481301041669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45956.481301041669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45956.481301041669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45956.481301041669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45956.481301041669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45956.481301041669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45956.481301041669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45956.481301041669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45956.481301041669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45956.481301041669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45956.481301041669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45956.481301041669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45956.481301041669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45956.481301041669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45956.481301041669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45956.481301041669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45956.481301041669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45956.481301041669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45956.481301041669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45956.481301041669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45956.481301041669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45956.481301041669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45956.481301041669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45956.481301041669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45956.481301041669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45956.481301041669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45956.481301041669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45956.481301041669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45956.481301041669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45956.481301041669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45956.481301041669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45956.481301041669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45956.481301041669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45956.481301041669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45956.481301041669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45956.481301041669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45956.481301041669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45956.481301041669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45956.481301041669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45956.481301041669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45956.481301041669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45956.481301041669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45956.481301041669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45956.481301041669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45956.481301041669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45956.481301041669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45956.481301041669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45956.481301041669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45956.481301041669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45956.481301041669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45956.481301041669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45956.481301041669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45956.481301041669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45956.481301041669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45956.481301041669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45956.481301041669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45956.481301041669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45956.481301041669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45956.481301041669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45956.481301041669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45956.481301041669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45956.481301041669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45956.481301041669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45956.481301041669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45956.481301041669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45956.481301041669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45956.481301041669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45956.481301041669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45956.481301041669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45956.481301041669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45956.481301041669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45956.481301041669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45956.481301041669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45956.481301041669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45956.481301041669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45956.481301041669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45956.481301041669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45956.481301041669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45956.481301041669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45956.481301041669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45956.481301041669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45956.481301041669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45956.481301041669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45956.481301041669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45956.481301041669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45956.481301041669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45956.481301041669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45956.481301041669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45956.481301041669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45956.481301041669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45956.481301041669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45956.481301041669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45956.481301041669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45956.481301041669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45956.481301041669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45956.481301041669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45956.481301041669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45956.481301041669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45956.481301041669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45956.481301041669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45956.481301041669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45956.481301041669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45956.481301041669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45956.481301041669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45956.481301041669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45956.481301041669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45956.481301041669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45956.481301041669</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45956.481301041669</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45956.481301041669</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45956.481301041669</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45956.481301041669</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45956.481301041669</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45956.481301041669</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45956.481301041669</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45956.481301041669</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61"/>
      <c r="B221" s="162" t="str">
        <f>IFERROR(VLOOKUP(D221,DB!A:K,11,0),"")</f>
        <v/>
      </c>
      <c r="C221" s="162"/>
      <c r="D221" s="162"/>
      <c r="E221" s="163"/>
      <c r="F221" s="164"/>
      <c r="G221" s="165">
        <f ca="1">IFERROR(NOW()-F221,"-")</f>
        <v>45956.481301041669</v>
      </c>
      <c r="H221" s="164"/>
      <c r="I221" s="162" t="str">
        <f>IFERROR(VLOOKUP(D221,DB!A:F,6,0),"")</f>
        <v/>
      </c>
      <c r="J221" s="162" t="str">
        <f>IFERROR(VLOOKUP(D221,DB!A:G,7,0),"")</f>
        <v/>
      </c>
      <c r="K221" s="166"/>
      <c r="L221" s="162" t="str">
        <f>IFERROR(VLOOKUP(D221,DB!A:I,9,0),"")</f>
        <v/>
      </c>
      <c r="M221" s="162"/>
      <c r="N221" s="162"/>
      <c r="O221" s="162"/>
      <c r="P221" s="162"/>
      <c r="Q221" s="162"/>
      <c r="R221" s="162"/>
      <c r="S221" s="162"/>
      <c r="T221" s="162"/>
      <c r="U221" s="162"/>
      <c r="V221" s="162"/>
      <c r="W221" s="162"/>
      <c r="X221" s="162"/>
      <c r="Y221" s="162"/>
      <c r="Z221" s="162"/>
      <c r="AA221" s="162"/>
      <c r="AB221" s="162"/>
      <c r="AC221" s="162"/>
      <c r="AD221" s="162"/>
      <c r="AE221" s="162"/>
      <c r="AF221" s="162"/>
      <c r="AG221" s="162"/>
      <c r="AH221" s="162"/>
      <c r="AI221" s="162"/>
      <c r="AJ221" s="162"/>
      <c r="AK221" s="162"/>
      <c r="AL221" s="162"/>
      <c r="AM221" s="162"/>
      <c r="AN221" s="162"/>
      <c r="AO221" s="162"/>
      <c r="AP221" s="162"/>
      <c r="AQ221" s="162"/>
      <c r="AR221" s="162"/>
      <c r="AS221" s="162"/>
      <c r="AT221" s="162"/>
      <c r="AU221" s="162"/>
      <c r="AV221" s="162"/>
      <c r="AW221" s="162"/>
      <c r="AX221" s="162"/>
      <c r="AY221" s="162"/>
      <c r="AZ221" s="162"/>
      <c r="BA221" s="162"/>
      <c r="BB221" s="162"/>
      <c r="BC221" s="162"/>
      <c r="BD221" s="162"/>
      <c r="BE221" s="162"/>
      <c r="BF221" s="162"/>
      <c r="BG221" s="162"/>
      <c r="BH221" s="162"/>
      <c r="BI221" s="162"/>
      <c r="BJ221" s="162"/>
      <c r="BK221" s="162"/>
      <c r="BL221" s="162"/>
      <c r="BM221" s="162"/>
      <c r="BN221" s="162"/>
      <c r="BO221" s="162"/>
      <c r="BP221" s="162"/>
      <c r="BQ221" s="162"/>
      <c r="BR221" s="162"/>
      <c r="BS221" s="162"/>
      <c r="BT221" s="162"/>
      <c r="BU221" s="162"/>
      <c r="BV221" s="162"/>
      <c r="BW221" s="162"/>
      <c r="BX221" s="162"/>
      <c r="BY221" s="162"/>
      <c r="BZ221" s="162"/>
      <c r="CA221" s="162"/>
      <c r="CB221" s="162"/>
      <c r="CC221" s="162"/>
      <c r="CD221" s="162"/>
      <c r="CE221" s="162"/>
      <c r="CF221" s="162"/>
      <c r="CG221" s="162"/>
      <c r="CH221" s="162"/>
      <c r="CI221" s="162"/>
      <c r="CJ221" s="167"/>
    </row>
  </sheetData>
  <dataValidations count="2">
    <dataValidation allowBlank="1" showInputMessage="1" showErrorMessage="1" sqref="E1" xr:uid="{4D935161-CDD3-4592-B877-3FB59C99E142}"/>
    <dataValidation type="list" allowBlank="1" showInputMessage="1" showErrorMessage="1" sqref="E3:E2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45956.481301041669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45956.481301041669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45956.481301041669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45956.481301041669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45956.481301041669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45956.481301041669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45956.481301041669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45956.481301041669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45956.481301041669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45956.481301041669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45956.481301041669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45956.481301041669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45956.481301041669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45956.481301041669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45956.481301041669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45956.481301041669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45956.481301041669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45956.481301041669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45956.481301041669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45956.481301041669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45956.481301041669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45956.481301041669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45956.481301041669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45956.481301041669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45956.481301041669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45956.481301041669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45956.481301041669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45956.481301041669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45956.481301041669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45956.481301041669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45956.481301041669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45956.481301041669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45956.481301041669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45956.481301041669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45956.481301041669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45956.481301041669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45956.481301041669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45956.481301041669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45956.481301041669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45956.481301041669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45956.481301041669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45956.481301041669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45956.481301041669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45956.481301041669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45956.481301041669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45956.481301041669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45956.481301041669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45956.481301041669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45956.481301041669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45956.481301041669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45956.481301041669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45956.481301041669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45956.481301041669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45956.481301041669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45956.481301041669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45956.481301041669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45956.481301041669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45956.481301041669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45956.481301041669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45956.481301041669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45956.481301041669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45956.481301041669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45956.481301041669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45956.481301041669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45956.481301041669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45956.481301041669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45956.481301041669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45956.481301041669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45956.481301041669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45956.481301041669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45956.481301041669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45956.481301041669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45956.481301041669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45956.481301041669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45956.481301041669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45956.481301041669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45956.481301041669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45956.481301041669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45956.481301041669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45956.481301041669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45956.481301041669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45956.481301041669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45956.481301041669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45956.481301041669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45956.481301041669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45956.481301041669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45956.481301041669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45956.481301041669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45956.481301041669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45956.481301041669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45956.481301041669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45956.481301041669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45956.481301041669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45956.481301041669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45956.481301041669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45956.481301041669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45956.481301041669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45956.481301041669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45956.481301041669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45956.481301041669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45956.481301041669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45956.481301041669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45956.481301041669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45956.481301041669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45956.481301041669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45956.481301041669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45956.481301041669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45956.481301041669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45956.481301041669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45956.481301041669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45956.481301041669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45956.481301041669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45956.481301041669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45956.481301041669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45956.481301041669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45956.481301041669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45956.481301041669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45956.481301041669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45956.481301041669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45956.481301041669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45956.481301041669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45956.481301041669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45956.481301041669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45956.481301041669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45956.481301041669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45956.481301041669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45956.481301041669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45956.481301041669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45956.481301041669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45956.481301041669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45956.481301041669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45956.481301041669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45956.481301041669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45956.481301041669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45956.481301041669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45956.481301041669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45956.481301041669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45956.481301041669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45956.481301041669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45956.481301041669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45956.481301041669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45956.481301041669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45956.481301041669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45956.481301041669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45956.481301041669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45956.481301041669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45956.481301041669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45956.481301041669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45956.481301041669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45956.481301041669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45956.481301041669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45956.481301041669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45956.481301041669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45956.481301041669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45956.481301041669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45956.481301041669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45956.481301041669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45956.481301041669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45956.481301041669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45956.481301041669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45956.481301041669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45956.481301041669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45956.481301041669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45956.481301041669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45956.481301041669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45956.481301041669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45956.481301041669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45956.481301041669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45956.481301041669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45956.481301041669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45956.481301041669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45956.481301041669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45956.481301041669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45956.481301041669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45956.481301041669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45956.481301041669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45956.481301041669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45956.481301041669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45956.481301041669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45956.481301041669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45956.481301041669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45956.481301041669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45956.481301041669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45956.481301041669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45956.481301041669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45956.481301041669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45956.481301041669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45956.481301041669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45956.481301041669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45956.481301041669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45956.481301041669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45956.481301041669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45956.481301041669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45956.481301041669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45956.481301041669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45956.481301041669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45956.481301041669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45956.481301041669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45956.481301041669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45956.481301041669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45956.481301041669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45956.481301041669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45956.481301041669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45956.481301041669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45956.481301041669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45956.481301041669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45956.481301041669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45956.481301041669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45956.481301041669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45956.481301041669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45956.481301041669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45956.481301041669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45956.481301041669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45956.481301041669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45956.481301041669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45956.481301041669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45956.481301041669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45956.481301041669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45956.481301041669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45956.481301041669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45956.481301041669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45956.481301041669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45956.481301041669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45956.481301041669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45956.481301041669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45956.481301041669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45956.481301041669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45956.481301041669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45956.481301041669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45956.481301041669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45956.481301041669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45956.481301041669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45956.481301041669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45956.481301041669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45956.481301041669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45956.481301041669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45956.481301041669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45956.481301041669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45956.481301041669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45956.481301041669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45956.481301041669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45956.481301041669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45956.481301041669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45956.481301041669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45956.481301041669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45956.481301041669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45956.481301041669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45956.481301041669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45956.481301041669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45956.481301041669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45956.481301041669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45956.481301041669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45956.481301041669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45956.481301041669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45956.481301041669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45956.481301041669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45956.481301041669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45956.481301041669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45956.481301041669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45956.481301041669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45956.481301041669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45956.481301041669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45956.481301041669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45956.481301041669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45956.481301041669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45956.481301041669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45956.481301041669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45956.481301041669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45956.481301041669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45956.481301041669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45956.481301041669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45956.481301041669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45956.481301041669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45956.481301041669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45956.481301041669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45956.481301041669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45956.481301041669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45956.481301041669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45956.481301041669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45956.481301041669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45956.481301041669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45956.481301041669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45956.481301041669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45956.481301041669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45956.481301041669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45956.481301041669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45956.481301041669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45956.481301041669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45956.481301041669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45956.481301041669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45956.481301041669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45956.481301041669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45956.481301041669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45956.481301041669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45956.481301041669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45956.481301041669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45956.481301041669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45956.481301041669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45956.481301041669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45956.481301041669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45956.481301041669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45956.481301041669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45956.481301041669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45956.481301041669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45956.481301041669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45956.481301041669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45956.481301041669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45956.481301041669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45956.481301041669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45956.481301041669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45956.481301041669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45956.481301041669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45956.481301041669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45956.481301041669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45956.481301041669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45956.481301041669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45956.481301041669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45956.481301041669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45956.481301041669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45956.481301041669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45956.481301041669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45956.481301041669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45956.481301041669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45956.481301041669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45956.481301041669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45956.481301041669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45956.481301041669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45956.481301041669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45956.481301041669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45956.481301041669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45956.481301041669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45956.481301041669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45956.481301041669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45956.481301041669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45956.481301041669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45956.481301041669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45956.481301041669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45956.481301041669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45956.481301041669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45956.481301041669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45956.481301041669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45956.481301041669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45956.481301041669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45956.481301041669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45956.481301041669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45956.481301041669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45956.481301041669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45956.481301041669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45956.481301041669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45956.481301041669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45956.481301041669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45956.481301041669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45956.481301041669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45956.481301041669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45956.481301041669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45956.481301041669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45956.481301041669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45956.481301041669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45956.481301041669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45956.481301041669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45956.481301041669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45956.481301041669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45956.481301041669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45956.481301041669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45956.481301041669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45956.481301041669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45956.481301041669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45956.481301041669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45956.481301041669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45956.481301041669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45956.481301041669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45956.481301041669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45956.481301041669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45956.481301041669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45956.481301041669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45956.481301041669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45956.481301041669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45956.481301041669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45956.481301041669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45956.481301041669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45956.481301041669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45956.481301041669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45956.481301041669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45956.481301041669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45956.481301041669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45956.481301041669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45956.481301041669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45956.481301041669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45956.481301041669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45956.481301041669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45956.481301041669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45956.481301041669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45956.481301041669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45956.481301041669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45956.481301041669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45956.481301041669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45956.481301041669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45956.481301041669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45956.481301041669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45956.481301041669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45956.481301041669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45956.481301041669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45956.481301041669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45956.481301041669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45956.481301041669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45956.481301041669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45956.481301041669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45956.481301041669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45956.481301041669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45956.481301041669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45956.481301041669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45956.481301041669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45956.481301041669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45956.481301041669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45956.481301041669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45956.481301041669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45956.481301041669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45956.481301041669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45956.481301041669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45956.481301041669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45956.481301041669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45956.481301041669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45956.481301041669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45956.481301041669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45956.481301041669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45956.481301041669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45956.481301041669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45956.481301041669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45956.481301041669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45956.481301041669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45956.481301041669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45956.481301041669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45956.481301041669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45956.481301041669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45956.481301041669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45956.481301041669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45956.481301041669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45956.481301041669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45956.481301041669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45956.481301041669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45956.481301041669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45956.481301041669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45956.481301041669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45956.481301041669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45956.481301041669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45956.481301041669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45956.481301041669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45956.481301041669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45956.481301041669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45956.481301041669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45956.481301041669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45956.481301041669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45956.481301041669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45956.481301041669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45956.481301041669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45956.481301041669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45956.481301041669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45956.481301041669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45956.481301041669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45956.481301041669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45956.481301041669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45956.481301041669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45956.481301041669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45956.481301041669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45956.481301041669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45956.481301041669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45956.481301041669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45956.481301041669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45956.481301041669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45956.481301041669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45956.481301041669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45956.481301041669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45956.481301041669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45956.481301041669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45956.481301041669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45956.481301041669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45956.481301041669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45956.481301041669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45956.481301041669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45956.481301041669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45956.481301041669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45956.481301041669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45956.481301041669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45956.481301041669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45956.481301041669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45956.481301041669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45956.481301041669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45956.481301041669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45956.481301041669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45956.481301041669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45956.481301041669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45956.481301041669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45956.481301041669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45956.481301041669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45956.481301041669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45956.481301041669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45956.481301041669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45956.481301041669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45956.481301041669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45956.481301041669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45956.481301041669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45956.481301041669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45956.481301041669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45956.481301041669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45956.481301041669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45956.481301041669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45956.481301041669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45956.481301041669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45956.481301041669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45956.481301041669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45956.481301041669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45956.481301041669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45956.481301041669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45956.481301041669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45956.481301041669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45956.481301041669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45956.481301041669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45956.481301041669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45956.481301041669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45956.481301041669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45956.481301041669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45956.481301041669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45956.481301041669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45956.481301041669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45956.481301041669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45956.481301041669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45956.481301041669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45956.481301041669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45956.481301041669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45956.481301041669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45956.481301041669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45956.481301041669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45956.481301041669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45956.481301041669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45956.481301041669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45956.481301041669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45956.481301041669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45956.481301041669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45956.481301041669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45956.481301041669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45956.481301041669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45956.481301041669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45956.481301041669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45956.481301041669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45956.481301041669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45956.481301041669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45956.481301041669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45956.481301041669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45956.481301041669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45956.481301041669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45956.481301041669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45956.481301041669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45956.481301041669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45956.481301041669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45956.481301041669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45956.481301041669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45956.481301041669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45956.481301041669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45956.481301041669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45956.481301041669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45956.481301041669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45956.481301041669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45956.481301041669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45956.481301041669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45956.481301041669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45956.481301041669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45956.481301041669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45956.481301041669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45956.481301041669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45956.481301041669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45956.481301041669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45956.481301041669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45956.481301041669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45956.481301041669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45956.481301041669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45956.481301041669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45956.481301041669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45956.481301041669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45956.481301041669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45956.481301041669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45956.481301041669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45956.481301041669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45956.481301041669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45956.481301041669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45956.481301041669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45956.481301041669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45956.481301041669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45956.481301041669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45956.481301041669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45956.481301041669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45956.481301041669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45956.481301041669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45956.481301041669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45956.481301041669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45956.481301041669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45956.481301041669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45956.481301041669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45956.481301041669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45956.481301041669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45956.481301041669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45956.481301041669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45956.481301041669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45956.481301041669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45956.481301041669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45956.481301041669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45956.481301041669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45956.481301041669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45956.481301041669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45956.481301041669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45956.481301041669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45956.481301041669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45956.481301041669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45956.481301041669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45956.481301041669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45956.481301041669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45956.481301041669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45956.481301041669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45956.481301041669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45956.481301041669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45956.481301041669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45956.481301041669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45956.481301041669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45956.481301041669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45956.481301041669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45956.481301041669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45956.481301041669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45956.481301041669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45956.481301041669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45956.481301041669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45956.481301041669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45956.481301041669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45956.481301041669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45956.481301041669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45956.481301041669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45956.481301041669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45956.481301041669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45956.481301041669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45956.481301041669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45956.481301041669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45956.481301041669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45956.481301041669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45956.481301041669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45956.481301041669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45956.481301041669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45956.481301041669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45956.481301041669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45956.481301041669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45956.481301041669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45956.481301041669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45956.481301041669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45956.481301041669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45956.481301041669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45956.481301041669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45956.481301041669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45956.481301041669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45956.481301041669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45956.481301041669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45956.481301041669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45956.481301041669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45956.481301041669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45956.481301041669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45956.481301041669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45956.481301041669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45956.481301041669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45956.481301041669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45956.481301041669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45956.481301041669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45956.481301041669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45956.481301041669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45956.481301041669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45956.481301041669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45956.481301041669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45956.481301041669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45956.481301041669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45956.481301041669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45956.481301041669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45956.481301041669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45956.481301041669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45956.481301041669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45956.481301041669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45956.481301041669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45956.481301041669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45956.481301041669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45956.481301041669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45956.481301041669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45956.481301041669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45956.481301041669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45956.481301041669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45956.481301041669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45956.481301041669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45956.481301041669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45956.481301041669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45956.481301041669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45956.481301041669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45956.481301041669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45956.481301041669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45956.481301041669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45956.481301041669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45956.481301041669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45956.481301041669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45956.481301041669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45956.481301041669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45956.481301041669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45956.481301041669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45956.481301041669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45956.481301041669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45956.481301041669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45956.481301041669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45956.481301041669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45956.481301041669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45956.481301041669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45956.481301041669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45956.481301041669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45956.481301041669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45956.481301041669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45956.481301041669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45956.481301041669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45956.481301041669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45956.481301041669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45956.481301041669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45956.481301041669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45956.481301041669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45956.481301041669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45956.481301041669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45956.481301041669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45956.481301041669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45956.481301041669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45956.481301041669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45956.481301041669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45956.481301041669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45956.481301041669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45956.481301041669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45956.481301041669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45956.481301041669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45956.481301041669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45956.481301041669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45956.481301041669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45956.481301041669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45956.481301041669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45956.481301041669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45956.481301041669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45956.481301041669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45956.481301041669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45956.481301041669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45956.481301041669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45956.481301041669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45956.481301041669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45956.481301041669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45956.481301041669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45956.481301041669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45956.481301041669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45956.481301041669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45956.481301041669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45956.481301041669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45956.481301041669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45956.481301041669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45956.481301041669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45956.481301041669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45956.481301041669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45956.481301041669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45956.481301041669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45956.481301041669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45956.481301041669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45956.481301041669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45956.481301041669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45956.481301041669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45956.481301041669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45956.481301041669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45956.481301041669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45956.481301041669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45956.481301041669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45956.481301041669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45956.481301041669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45956.481301041669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45956.481301041669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45956.481301041669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45956.481301041669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45956.481301041669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45956.481301041669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45956.481301041669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45956.481301041669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45956.481301041669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45956.481301041669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45956.481301041669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45956.481301041669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45956.481301041669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45956.481301041669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45956.481301041669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45956.481301041669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45956.481301041669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45956.481301041669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45956.481301041669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45956.481301041669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45956.481301041669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45956.481301041669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45956.481301041669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45956.481301041669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45956.481301041669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45956.481301041669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45956.481301041669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45956.481301041669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45956.481301041669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45956.481301041669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45956.481301041669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45956.481301041669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45956.481301041669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45956.481301041669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45956.481301041669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45956.481301041669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45956.481301041669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45956.481301041669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45956.481301041669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45956.481301041669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45956.481301041669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45956.481301041669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45956.481301041669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45956.481301041669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45956.481301041669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45956.481301041669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45956.481301041669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45956.481301041669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45956.481301041669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45956.481301041669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45956.481301041669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45956.481301041669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45956.481301041669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45956.481301041669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45956.481301041669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45956.481301041669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45956.481301041669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45956.481301041669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45956.481301041669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45956.481301041669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45956.481301041669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45956.481301041669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45956.481301041669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45956.481301041669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45956.481301041669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45956.481301041669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45956.481301041669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45956.481301041669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45956.481301041669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45956.481301041669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45956.481301041669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45956.481301041669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45956.481301041669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45956.481301041669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45956.481301041669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45956.481301041669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45956.481301041669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45956.481301041669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45956.481301041669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45956.481301041669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45956.481301041669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45956.481301041669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45956.481301041669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45956.481301041669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45956.481301041669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45956.481301041669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45956.481301041669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45956.481301041669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45956.481301041669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45956.481301041669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45956.481301041669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45956.481301041669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45956.481301041669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45956.481301041669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45956.481301041669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45956.481301041669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45956.481301041669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45956.481301041669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45956.481301041669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45956.481301041669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45956.481301041669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45956.481301041669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45956.481301041669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45956.481301041669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45956.481301041669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45956.481301041669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45956.481301041669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45956.481301041669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45956.481301041669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45956.481301041669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45956.481301041669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45956.481301041669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45956.481301041669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45956.481301041669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45956.481301041669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45956.481301041669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45956.481301041669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45956.481301041669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45956.481301041669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45956.481301041669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45956.481301041669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45956.481301041669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45956.481301041669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45956.481301041669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45956.481301041669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45956.481301041669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45956.481301041669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45956.481301041669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45956.481301041669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45956.481301041669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45956.481301041669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45956.481301041669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45956.481301041669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45956.481301041669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45956.481301041669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45956.481301041669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45956.481301041669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45956.481301041669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45956.481301041669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45956.481301041669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45956.481301041669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45956.481301041669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45956.481301041669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45956.481301041669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45956.481301041669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45956.481301041669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45956.481301041669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45956.481301041669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45956.481301041669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45956.481301041669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45956.481301041669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45956.481301041669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45956.481301041669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45956.481301041669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45956.481301041669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45956.481301041669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45956.481301041669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45956.481301041669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45956.481301041669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45956.481301041669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45956.481301041669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45956.481301041669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45956.481301041669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45956.481301041669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45956.481301041669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45956.481301041669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45956.481301041669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45956.481301041669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45956.481301041669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45956.481301041669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45956.481301041669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45956.481301041669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45956.481301041669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45956.481301041669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45956.481301041669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45956.481301041669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45956.481301041669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45956.481301041669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45956.481301041669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45956.481301041669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45956.481301041669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45956.481301041669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45956.481301041669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45956.481301041669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45956.481301041669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45956.481301041669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45956.481301041669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45956.481301041669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45956.481301041669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45956.481301041669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45956.481301041669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45956.481301041669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45956.481301041669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45956.481301041669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45956.481301041669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45956.481301041669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45956.481301041669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45956.481301041669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45956.481301041669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45956.481301041669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45956.481301041669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45956.481301041669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45956.481301041669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45956.481301041669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45956.481301041669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45956.481301041669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45956.481301041669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45956.481301041669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45956.481301041669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45956.481301041669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45956.481301041669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45956.481301041669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45956.481301041669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45956.481301041669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45956.481301041669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45956.481301041669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45956.481301041669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45956.481301041669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45956.481301041669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45956.481301041669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45956.481301041669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45956.481301041669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45956.481301041669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45956.481301041669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45956.481301041669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45956.481301041669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45956.481301041669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45956.481301041669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45956.481301041669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45956.481301041669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45956.481301041669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45956.481301041669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45956.481301041669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45956.481301041669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45956.481301041669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45956.481301041669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45956.481301041669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45956.481301041669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45956.481301041669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45956.481301041669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45956.481301041669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45956.481301041669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45956.481301041669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45956.481301041669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45956.481301041669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45956.481301041669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45956.481301041669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45956.481301041669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45956.481301041669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45956.481301041669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45956.481301041669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45956.481301041669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45956.481301041669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45956.481301041669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45956.481301041669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45956.481301041669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45956.481301041669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45956.481301041669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45956.481301041669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45956.481301041669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45956.481301041669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45956.481301041669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45956.481301041669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45956.481301041669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45956.481301041669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45956.481301041669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45956.481301041669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45956.481301041669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45956.481301041669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45956.481301041669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45956.481301041669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45956.481301041669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45956.481301041669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45956.481301041669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45956.481301041669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45956.481301041669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45956.481301041669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45956.481301041669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45956.481301041669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45956.481301041669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45956.481301041669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45956.481301041669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45956.481301041669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45956.481301041669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45956.481301041669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45956.481301041669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45956.481301041669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45956.481301041669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45956.481301041669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45956.481301041669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45956.481301041669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45956.481301041669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45956.481301041669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45956.481301041669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45956.481301041669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45956.481301041669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45956.481301041669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45956.481301041669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45956.481301041669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45956.481301041669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45956.481301041669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45956.481301041669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45956.481301041669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45956.481301041669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45956.481301041669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45956.481301041669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45956.481301041669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45956.481301041669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45956.481301041669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45956.481301041669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45956.481301041669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45956.481301041669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45956.481301041669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45956.481301041669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45956.481301041669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45956.481301041669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45956.481301041669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45956.481301041669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45956.481301041669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45956.481301041669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45956.481301041669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45956.481301041669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45956.481301041669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45956.481301041669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45956.481301041669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45956.481301041669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45956.481301041669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45956.481301041669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45956.481301041669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45956.481301041669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45956.481301041669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45956.481301041669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45956.481301041669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45956.481301041669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45956.481301041669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45956.481301041669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45956.481301041669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45956.481301041669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45956.481301041669</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5"/>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39091</v>
      </c>
      <c r="B2" s="94" t="str">
        <f>IFERROR(VLOOKUP(D2,DB!A:K,11,0),"")</f>
        <v>R4</v>
      </c>
      <c r="C2" s="97">
        <v>1</v>
      </c>
      <c r="D2" s="94" t="s">
        <v>35115</v>
      </c>
      <c r="E2" s="98" t="s">
        <v>38998</v>
      </c>
      <c r="F2" s="99">
        <v>45703.480717592596</v>
      </c>
      <c r="G2" s="100">
        <f ca="1">IFERROR(NOW()-F2,"")</f>
        <v>253.00058344907302</v>
      </c>
      <c r="H2" s="99">
        <v>45703.474768518521</v>
      </c>
      <c r="I2" s="99" t="str">
        <f>IFERROR(VLOOKUP(D2,DB!A:F,6,0),"")</f>
        <v>SCECO</v>
      </c>
      <c r="J2" s="99" t="str">
        <f>IFERROR(VLOOKUP(D2,DB!A:G,7,0),"")</f>
        <v>Dead</v>
      </c>
      <c r="K2" s="101" t="s">
        <v>39092</v>
      </c>
      <c r="L2" s="94" t="str">
        <f>IFERROR(VLOOKUP(D2,DB!A:I,9,0),"")</f>
        <v>Latis</v>
      </c>
    </row>
    <row r="3" spans="1:16" ht="30" customHeight="1">
      <c r="A3" s="94" t="s">
        <v>39093</v>
      </c>
      <c r="B3" s="94" t="str">
        <f>IFERROR(VLOOKUP(D3,DB!A:K,11,0),"")</f>
        <v>R4</v>
      </c>
      <c r="C3" s="94">
        <v>1</v>
      </c>
      <c r="D3" s="94" t="s">
        <v>27420</v>
      </c>
      <c r="E3" s="98" t="s">
        <v>38998</v>
      </c>
      <c r="F3" s="123">
        <v>45953.634722222225</v>
      </c>
      <c r="G3" s="124">
        <f ca="1">IFERROR(NOW()-F3,"")</f>
        <v>2.8465788194444031</v>
      </c>
      <c r="H3" s="123">
        <v>45953.546631944446</v>
      </c>
      <c r="I3" s="99" t="str">
        <f>IFERROR(VLOOKUP(D3,DB!A:F,6,0),"")</f>
        <v>SCECO</v>
      </c>
      <c r="J3" s="99" t="str">
        <f>IFERROR(VLOOKUP(D3,DB!A:G,7,0),"")</f>
        <v>Dead</v>
      </c>
      <c r="K3" s="125" t="s">
        <v>39094</v>
      </c>
      <c r="L3" s="121" t="str">
        <f>IFERROR(VLOOKUP(D3,DB!A:I,9,0),"")</f>
        <v>Latis</v>
      </c>
    </row>
    <row r="4" spans="1:16" ht="15" customHeight="1">
      <c r="A4" s="119" t="s">
        <v>39095</v>
      </c>
      <c r="B4" s="119" t="str">
        <f>IFERROR(VLOOKUP(D4,DB!A:K,11,0),"")</f>
        <v>R4</v>
      </c>
      <c r="C4" s="120">
        <v>1</v>
      </c>
      <c r="D4" s="94" t="s">
        <v>39096</v>
      </c>
      <c r="E4" s="98" t="s">
        <v>39081</v>
      </c>
      <c r="F4" s="123">
        <v>45956.47152777778</v>
      </c>
      <c r="G4" s="124">
        <f ca="1">IFERROR(NOW()-F4,"")</f>
        <v>9.7732638896559365E-3</v>
      </c>
      <c r="H4" s="123">
        <v>45956.462500000001</v>
      </c>
      <c r="I4" s="119" t="str">
        <f>IFERROR(VLOOKUP(D4,DB!A:F,6,0),"")</f>
        <v>SCECO</v>
      </c>
      <c r="J4" s="119" t="str">
        <f>IFERROR(VLOOKUP(D4,DB!A:G,7,0),"")</f>
        <v>In progress</v>
      </c>
      <c r="K4" s="125" t="s">
        <v>39097</v>
      </c>
      <c r="L4" s="121" t="str">
        <f>IFERROR(VLOOKUP(D4,DB!A:I,9,0),"")</f>
        <v>Latis</v>
      </c>
    </row>
    <row r="5" spans="1:16" ht="15" customHeight="1">
      <c r="A5" s="119"/>
      <c r="B5" s="119" t="str">
        <f>IFERROR(VLOOKUP(D5,DB!A:K,11,0),"")</f>
        <v/>
      </c>
      <c r="C5" s="120"/>
      <c r="D5" s="121"/>
      <c r="E5" s="98"/>
      <c r="F5" s="123"/>
      <c r="G5" s="124">
        <f ca="1">IFERROR(NOW()-F5,"")</f>
        <v>45956.481301041669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45956.481301041669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45956.481301041669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45956.481301041669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45956.481301041669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45956.481301041669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45956.481301041669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45956.481301041669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45956.481301041669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45956.481301041669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45956.481301041669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45956.481301041669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45956.481301041669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45956.481301041669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45956.481301041669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45956.481301041669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45956.481301041669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45956.481301041669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45956.481301041669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45956.481301041669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45956.481301041669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45956.481301041669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45956.481301041669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45956.481301041669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45956.481301041669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45956.481301041669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45956.481301041669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45956.481301041669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45956.481301041669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45956.481301041669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45956.481301041669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45956.481301041669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45956.481301041669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45956.481301041669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45956.481301041669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45956.481301041669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45956.481301041669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45956.481301041669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45956.481301041669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45956.481301041669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45956.481301041669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45956.481301041669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45956.481301041669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45956.481301041669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45956.481301041669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45956.481301041669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45956.481301041669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45956.481301041669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45956.481301041669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45956.481301041669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45956.481301041669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45956.481301041669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45956.481301041669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45956.481301041669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45956.481301041669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45956.481301041669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45956.481301041669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45956.481301041669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45956.481301041669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45956.481301041669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45956.481301041669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45956.481301041669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45956.481301041669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45956.481301041669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45956.481301041669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45956.481301041669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45956.481301041669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45956.481301041669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45956.481301041669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45956.481301041669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45956.481301041669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45956.481301041669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45956.481301041669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45956.481301041669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45956.481301041669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45956.481301041669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45956.481301041669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45956.481301041669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45956.481301041669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45956.481301041669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45956.481301041669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45956.481301041669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45956.481301041669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45956.481301041669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45956.481301041669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45956.481301041669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45956.481301041669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45956.481301041669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45956.481301041669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45956.481301041669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45956.481301041669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45956.481301041669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45956.481301041669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45956.481301041669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45956.481301041669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45956.481301041669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45956.481301041669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45956.481301041669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45956.481301041669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45956.481301041669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45956.481301041669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45956.481301041669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45956.481301041669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45956.481301041669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45956.481301041669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45956.481301041669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45956.481301041669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45956.481301041669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45956.481301041669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45956.481301041669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45956.481301041669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45956.481301041669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45956.481301041669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45956.481301041669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45956.481301041669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45956.481301041669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45956.481301041669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45956.481301041669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45956.481301041669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45956.481301041669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45956.481301041669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45956.481301041669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45956.481301041669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45956.481301041669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45956.481301041669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45956.481301041669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45956.481301041669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45956.481301041669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45956.481301041669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45956.481301041669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45956.481301041669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45956.481301041669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45956.481301041669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45956.481301041669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45956.481301041669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45956.481301041669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45956.481301041669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45956.481301041669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45956.481301041669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45956.481301041669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45956.481301041669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45956.481301041669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45956.481301041669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45956.481301041669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45956.481301041669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45956.481301041669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45956.481301041669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45956.481301041669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45956.481301041669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45956.481301041669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45956.481301041669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45956.481301041669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45956.481301041669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45956.481301041669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45956.481301041669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45956.481301041669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45956.481301041669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45956.481301041669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45956.481301041669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45956.481301041669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45956.481301041669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45956.481301041669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45956.481301041669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45956.481301041669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45956.481301041669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45956.481301041669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45956.481301041669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45956.481301041669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45956.481301041669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45956.481301041669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45956.481301041669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45956.481301041669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45956.481301041669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45956.481301041669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45956.481301041669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45956.481301041669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45956.481301041669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45956.481301041669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45956.481301041669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45956.481301041669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45956.481301041669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45956.481301041669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45956.481301041669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45956.481301041669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45956.481301041669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45956.481301041669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45956.481301041669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45956.481301041669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45956.481301041669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45956.481301041669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45956.481301041669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45956.481301041669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45956.481301041669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45956.481301041669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45956.481301041669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45956.481301041669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45956.481301041669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45956.481301041669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45956.481301041669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45956.481301041669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45956.481301041669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45956.481301041669</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45956.481301041669</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45956.481301041669</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45956.481301041669</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45956.481301041669</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45956.481301041669</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45956.481301041669</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45956.481301041669</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45956.481301041669</v>
      </c>
      <c r="H214" s="123"/>
      <c r="I214" s="119" t="str">
        <f>IFERROR(VLOOKUP(D214,DB!A:F,6,0),"")</f>
        <v/>
      </c>
      <c r="J214" s="119" t="str">
        <f>IFERROR(VLOOKUP(D214,DB!A:G,7,0),"")</f>
        <v/>
      </c>
      <c r="K214" s="125"/>
      <c r="L214" s="121" t="str">
        <f>IFERROR(VLOOKUP(D214,DB!A:I,9,0),"")</f>
        <v/>
      </c>
    </row>
    <row r="215" spans="1:12" ht="15" customHeight="1">
      <c r="A215" s="126"/>
      <c r="B215" s="126" t="str">
        <f>IFERROR(VLOOKUP(D215,DB!A:K,11,0),"")</f>
        <v/>
      </c>
      <c r="C215" s="127"/>
      <c r="D215" s="128"/>
      <c r="E215" s="129"/>
      <c r="F215" s="130"/>
      <c r="G215" s="131">
        <f ca="1">IFERROR(NOW()-F215,"")</f>
        <v>45956.481301041669</v>
      </c>
      <c r="H215" s="130"/>
      <c r="I215" s="126" t="str">
        <f>IFERROR(VLOOKUP(D215,DB!A:F,6,0),"")</f>
        <v/>
      </c>
      <c r="J215" s="126" t="str">
        <f>IFERROR(VLOOKUP(D215,DB!A:G,7,0),"")</f>
        <v/>
      </c>
      <c r="K215" s="132"/>
      <c r="L215" s="128" t="str">
        <f>IFERROR(VLOOKUP(D215,DB!A:I,9,0),"")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64.649240856480901</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39081</v>
      </c>
      <c r="F3" s="38">
        <v>45926.188877314817</v>
      </c>
      <c r="G3" s="144">
        <f t="shared" ref="G3" ca="1" si="0">IFERROR(NOW()-F3,"")</f>
        <v>30.292423726852576</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39081</v>
      </c>
      <c r="F4" s="153">
        <v>45948.661111111112</v>
      </c>
      <c r="G4" s="154">
        <f ca="1">IFERROR(NOW()-F4,"")</f>
        <v>7.8201899305568077</v>
      </c>
      <c r="H4" s="153">
        <v>45948.661111111112</v>
      </c>
      <c r="I4" s="152" t="str">
        <f>IFERROR(VLOOKUP(D4,DB!A:F,6,0),"")</f>
        <v>SCECO</v>
      </c>
      <c r="J4" s="152" t="str">
        <f>IFERROR(VLOOKUP(D4,DB!A:G,7,0),"")</f>
        <v>Dead</v>
      </c>
      <c r="K4" s="152" t="s">
        <v>39103</v>
      </c>
      <c r="L4" s="152" t="str">
        <f>IFERROR(VLOOKUP(D4,DB!A:I,9,0),"")</f>
        <v>Latis</v>
      </c>
    </row>
    <row r="5" spans="1:13" ht="15">
      <c r="A5" s="152" t="s">
        <v>39104</v>
      </c>
      <c r="B5" s="152" t="str">
        <f>IFERROR(VLOOKUP(D5,DB!A:K,11,0),"")</f>
        <v>R5</v>
      </c>
      <c r="C5" s="152">
        <v>2</v>
      </c>
      <c r="D5" s="152" t="s">
        <v>35492</v>
      </c>
      <c r="E5" s="152" t="s">
        <v>38998</v>
      </c>
      <c r="F5" s="153">
        <v>45956.458796296298</v>
      </c>
      <c r="G5" s="154">
        <f ca="1">IFERROR(NOW()-F5,"")</f>
        <v>2.2504745371406898E-2</v>
      </c>
      <c r="H5" s="153">
        <v>45956.451157407406</v>
      </c>
      <c r="I5" s="152" t="str">
        <f>IFERROR(VLOOKUP(D5,DB!A:F,6,0),"")</f>
        <v>SCECO</v>
      </c>
      <c r="J5" s="152" t="str">
        <f>IFERROR(VLOOKUP(D5,DB!A:G,7,0),"")</f>
        <v>Dead</v>
      </c>
      <c r="K5" s="152" t="s">
        <v>39105</v>
      </c>
      <c r="L5" s="152" t="str">
        <f>IFERROR(VLOOKUP(D5,DB!A:I,9,0),"")</f>
        <v>Latis</v>
      </c>
    </row>
    <row r="6" spans="1:13" ht="15">
      <c r="A6" s="152" t="s">
        <v>39106</v>
      </c>
      <c r="B6" s="152" t="str">
        <f>IFERROR(VLOOKUP(D6,DB!A:K,11,0),"")</f>
        <v>R5</v>
      </c>
      <c r="C6" s="152">
        <v>2</v>
      </c>
      <c r="D6" s="152" t="s">
        <v>38382</v>
      </c>
      <c r="E6" s="152" t="s">
        <v>38998</v>
      </c>
      <c r="F6" s="153">
        <v>45956.464803240742</v>
      </c>
      <c r="G6" s="154">
        <f ca="1">IFERROR(NOW()-F6,"")</f>
        <v>1.6497800927027129E-2</v>
      </c>
      <c r="H6" s="153">
        <v>45956.455081018517</v>
      </c>
      <c r="I6" s="152" t="str">
        <f>IFERROR(VLOOKUP(D6,DB!A:F,6,0),"")</f>
        <v>SCECO</v>
      </c>
      <c r="J6" s="152" t="str">
        <f>IFERROR(VLOOKUP(D6,DB!A:G,7,0),"")</f>
        <v>Haj Removal</v>
      </c>
      <c r="K6" s="152" t="s">
        <v>39105</v>
      </c>
      <c r="L6" s="152" t="str">
        <f>IFERROR(VLOOKUP(D6,DB!A:I,9,0),"")</f>
        <v>Latis</v>
      </c>
    </row>
    <row r="7" spans="1:13" ht="15">
      <c r="A7" s="152"/>
      <c r="B7" s="152" t="str">
        <f>IFERROR(VLOOKUP(D7,DB!A:K,11,0),"")</f>
        <v/>
      </c>
      <c r="C7" s="152"/>
      <c r="D7" s="152"/>
      <c r="E7" s="152"/>
      <c r="F7" s="153"/>
      <c r="G7" s="154">
        <f ca="1">IFERROR(NOW()-F7,"")</f>
        <v>45956.481301041669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45956.481301041669</v>
      </c>
      <c r="H8" s="153"/>
      <c r="I8" s="152" t="str">
        <f>IFERROR(VLOOKUP(D8,DB!A:F,6,0),"")</f>
        <v/>
      </c>
      <c r="J8" s="152" t="str">
        <f>IFERROR(VLOOKUP(D8,DB!A:G,7,0),"")</f>
        <v/>
      </c>
      <c r="K8" s="152"/>
      <c r="L8" s="152" t="str">
        <f>IFERROR(VLOOKUP(D8,DB!A:I,9,0),"")</f>
        <v/>
      </c>
    </row>
    <row r="9" spans="1:13" ht="15.75">
      <c r="A9" s="152"/>
      <c r="B9" s="152" t="str">
        <f>IFERROR(VLOOKUP(#REF!,DB!A:K,11,0),"")</f>
        <v/>
      </c>
      <c r="C9" s="152"/>
      <c r="D9" s="170"/>
      <c r="E9" s="152"/>
      <c r="F9" s="153"/>
      <c r="G9" s="154">
        <f ca="1">IFERROR(NOW()-F9,"")</f>
        <v>45956.481301041669</v>
      </c>
      <c r="H9" s="153"/>
      <c r="I9" s="152" t="str">
        <f>IFERROR(VLOOKUP(#REF!,DB!A:F,6,0),"")</f>
        <v/>
      </c>
      <c r="J9" s="152" t="str">
        <f>IFERROR(VLOOKUP(#REF!,DB!A:G,7,0),"")</f>
        <v/>
      </c>
      <c r="K9" s="152"/>
      <c r="L9" s="152" t="str">
        <f>IFERROR(VLOOKUP(#REF!,DB!A:I,9,0),"")</f>
        <v/>
      </c>
    </row>
    <row r="10" spans="1:13" ht="15">
      <c r="A10" s="152"/>
      <c r="B10" s="152" t="str">
        <f>IFERROR(VLOOKUP(D10,DB!A:K,11,0),"")</f>
        <v/>
      </c>
      <c r="C10" s="152"/>
      <c r="D10" s="152"/>
      <c r="E10" s="152"/>
      <c r="F10" s="153"/>
      <c r="G10" s="154">
        <f ca="1">IFERROR(NOW()-F10,"")</f>
        <v>45956.481301041669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45956.481301041669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45956.481301041669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45956.481301041669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45956.481301041669</v>
      </c>
      <c r="H14" s="153"/>
      <c r="I14" s="152" t="str">
        <f>IFERROR(VLOOKUP(D14,DB!A:F,6,0),"")</f>
        <v/>
      </c>
      <c r="J14" s="152" t="str">
        <f>IFERROR(VLOOKUP(D14,DB!A:G,7,0),"")</f>
        <v/>
      </c>
      <c r="K14" s="152"/>
      <c r="L14" s="152" t="str">
        <f>IFERROR(VLOOKUP(D14,DB!A:I,9,0),"")</f>
        <v/>
      </c>
    </row>
    <row r="15" spans="1:13" ht="15">
      <c r="A15" s="169"/>
      <c r="B15" s="152" t="str">
        <f>IFERROR(VLOOKUP(D15,DB!A:K,11,0),"")</f>
        <v/>
      </c>
      <c r="C15" s="152"/>
      <c r="D15" s="152"/>
      <c r="E15" s="152"/>
      <c r="F15" s="153"/>
      <c r="G15" s="154">
        <f ca="1">IFERROR(NOW()-F15,"")</f>
        <v>45956.481301041669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45956.481301041669</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45956.481301041669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45956.481301041669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45956.481301041669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45956.481301041669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45956.481301041669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45956.481301041669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45956.481301041669</v>
      </c>
      <c r="H23" s="153"/>
      <c r="I23" s="152" t="str">
        <f>IFERROR(VLOOKUP(D23,DB!A:F,6,0),"")</f>
        <v/>
      </c>
      <c r="J23" s="152" t="str">
        <f>IFERROR(VLOOKUP(D23,DB!A:G,7,0),"")</f>
        <v/>
      </c>
      <c r="K23" s="152"/>
      <c r="L23" s="152" t="str">
        <f>IFERROR(VLOOKUP(D23,DB!A:I,9,0),"")</f>
        <v/>
      </c>
    </row>
    <row r="24" spans="1:12" ht="15">
      <c r="A24" s="152"/>
      <c r="B24" s="152" t="str">
        <f>IFERROR(VLOOKUP(D24,DB!A:K,11,0),"")</f>
        <v/>
      </c>
      <c r="C24" s="152"/>
      <c r="D24"/>
      <c r="E24" s="152"/>
      <c r="F24" s="153"/>
      <c r="G24" s="154">
        <f ca="1">IFERROR(NOW()-F24,"")</f>
        <v>45956.481301041669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45956.481301041669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45956.481301041669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45956.481301041669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45956.481301041669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45956.481301041669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45956.481301041669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45956.481301041669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45956.481301041669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45956.481301041669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45956.481301041669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45956.481301041669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45956.481301041669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45956.481301041669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45956.481301041669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45956.481301041669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45956.481301041669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45956.481301041669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45956.481301041669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45956.481301041669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45956.481301041669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45956.481301041669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45956.481301041669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45956.481301041669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45956.481301041669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45956.481301041669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45956.481301041669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45956.481301041669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45956.481301041669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45956.481301041669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45956.481301041669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45956.481301041669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45956.481301041669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45956.481301041669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45956.481301041669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45956.481301041669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45956.481301041669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45956.481301041669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45956.481301041669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45956.481301041669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45956.481301041669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45956.481301041669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45956.481301041669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45956.481301041669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45956.481301041669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45956.481301041669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45956.481301041669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45956.481301041669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45956.481301041669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45956.481301041669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45956.481301041669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45956.481301041669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45956.481301041669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45956.481301041669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45956.481301041669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45956.481301041669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45956.481301041669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45956.481301041669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45956.481301041669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45956.481301041669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45956.481301041669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45956.481301041669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45956.481301041669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45956.481301041669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45956.481301041669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45956.481301041669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45956.481301041669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45956.481301041669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45956.481301041669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45956.481301041669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45956.481301041669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45956.481301041669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45956.481301041669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45956.481301041669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45956.481301041669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45956.481301041669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45956.481301041669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45956.481301041669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45956.481301041669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45956.481301041669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45956.481301041669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45956.481301041669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45956.481301041669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45956.481301041669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45956.481301041669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45956.481301041669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45956.481301041669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45956.481301041669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45956.481301041669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45956.481301041669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45956.481301041669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45956.481301041669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45956.481301041669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45956.481301041669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45956.481301041669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45956.481301041669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45956.481301041669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45956.481301041669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45956.481301041669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45956.481301041669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45956.481301041669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45956.481301041669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45956.481301041669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45956.481301041669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45956.481301041669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45956.481301041669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45956.481301041669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45956.481301041669</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45956.481301041669</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45956.481301041669</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45956.481301041669</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45956.481301041669</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45956.481301041669</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45956.481301041669</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45956.481301041669</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45956.481301041669</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45956.481301041669</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45956.481301041669</v>
      </c>
      <c r="H141" s="153"/>
      <c r="I141" s="152" t="str">
        <f>IFERROR(VLOOKUP(D141,DB!A:F,6,0),"")</f>
        <v/>
      </c>
      <c r="J141" s="152" t="str">
        <f>IFERROR(VLOOKUP(D141,DB!A:G,7,0),"")</f>
        <v/>
      </c>
      <c r="K141" s="152"/>
      <c r="L141" s="152" t="str">
        <f>IFERROR(VLOOKUP(D141,DB!A:I,9,0),"")</f>
        <v/>
      </c>
    </row>
    <row r="142" spans="1:12" ht="15">
      <c r="A142" s="158"/>
      <c r="B142" s="158" t="str">
        <f>IFERROR(VLOOKUP(D142,DB!A:K,11,0),"")</f>
        <v/>
      </c>
      <c r="C142" s="158"/>
      <c r="D142" s="158"/>
      <c r="E142" s="158"/>
      <c r="F142" s="159"/>
      <c r="G142" s="160">
        <f ca="1">IFERROR(NOW()-F142,"")</f>
        <v>45956.481301041669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45956.481301041669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45956.481301041669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45956.481301041669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45956.481301041669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45956.481301041669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45956.481301041669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45956.481301041669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45956.481301041669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45956.481301041669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45956.481301041669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45956.481301041669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45956.481301041669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45956.481301041669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45956.481301041669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45956.481301041669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45956.481301041669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45956.481301041669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45956.481301041669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45956.481301041669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45956.481301041669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45956.481301041669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45956.481301041669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45956.481301041669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45956.481301041669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45956.481301041669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45956.481301041669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45956.481301041669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45956.481301041669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45956.481301041669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45956.481301041669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45956.481301041669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45956.481301041669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45956.481301041669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45956.481301041669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45956.481301041669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45956.481301041669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45956.481301041669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45956.481301041669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45956.481301041669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45956.481301041669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45956.481301041669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45956.481301041669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45956.481301041669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45956.481301041669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45956.481301041669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45956.481301041669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45956.481301041669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45956.481301041669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45956.481301041669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45956.481301041669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45956.481301041669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45956.481301041669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45956.481301041669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45956.481301041669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45956.481301041669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45956.481301041669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45956.481301041669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45956.481301041669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45956.481301041669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45956.481301041669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45956.481301041669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45956.481301041669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45956.481301041669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45956.481301041669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45956.481301041669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45956.481301041669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45956.481301041669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45956.481301041669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45956.481301041669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45956.481301041669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45956.481301041669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45956.481301041669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45956.481301041669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45956.481301041669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45956.481301041669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45956.481301041669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45956.481301041669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45956.481301041669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45956.481301041669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45956.481301041669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45956.481301041669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45956.481301041669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45956.481301041669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45956.481301041669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45956.481301041669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45956.481301041669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45956.481301041669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45956.481301041669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45956.481301041669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45956.481301041669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45956.481301041669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45956.481301041669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45956.481301041669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45956.481301041669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45956.481301041669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45956.481301041669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45956.481301041669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45956.481301041669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45956.481301041669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45956.481301041669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45956.481301041669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45956.481301041669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45956.481301041669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45956.481301041669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45956.481301041669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45956.481301041669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45956.481301041669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45956.481301041669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45956.481301041669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45956.481301041669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45956.481301041669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45956.481301041669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45956.481301041669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45956.481301041669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45956.481301041669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45956.481301041669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45956.481301041669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45956.481301041669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45956.481301041669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45956.481301041669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45956.481301041669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45956.481301041669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45956.481301041669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45956.481301041669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45956.481301041669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45956.481301041669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45956.481301041669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45956.481301041669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45956.481301041669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45956.481301041669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45956.481301041669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45956.481301041669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45956.481301041669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45956.481301041669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45956.481301041669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45956.481301041669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45956.481301041669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45956.481301041669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45956.481301041669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45956.481301041669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45956.481301041669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45956.481301041669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45956.481301041669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45956.481301041669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45956.481301041669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45956.481301041669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45956.481301041669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45956.481301041669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45956.481301041669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45956.481301041669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45956.481301041669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45956.481301041669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45956.481301041669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45956.481301041669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45956.481301041669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45956.481301041669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45956.481301041669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45956.481301041669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45956.481301041669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45956.481301041669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45956.481301041669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45956.481301041669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45956.481301041669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45956.481301041669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45956.481301041669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45956.481301041669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45956.481301041669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45956.481301041669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45956.481301041669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45956.481301041669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45956.481301041669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45956.481301041669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45956.481301041669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45956.481301041669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45956.481301041669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45956.481301041669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45956.481301041669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45956.481301041669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45956.481301041669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45956.481301041669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45956.481301041669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45956.481301041669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45956.481301041669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45956.481301041669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45956.481301041669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45956.481301041669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45956.481301041669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45956.481301041669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45956.481301041669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45956.481301041669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45956.481301041669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45956.481301041669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45956.481301041669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45956.481301041669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45956.481301041669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45956.481301041669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45956.481301041669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45956.481301041669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45956.481301041669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45956.481301041669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45956.481301041669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45956.481301041669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45956.481301041669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45956.481301041669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45956.481301041669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45956.481301041669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45956.481301041669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45956.481301041669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45956.481301041669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45956.481301041669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45956.481301041669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45956.481301041669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45956.481301041669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45956.481301041669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45956.481301041669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45956.481301041669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45956.481301041669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45956.481301041669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45956.481301041669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45956.481301041669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45956.481301041669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45956.481301041669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45956.481301041669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45956.481301041669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45956.481301041669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45956.481301041669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45956.481301041669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45956.481301041669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45956.481301041669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45956.481301041669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45956.481301041669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45956.481301041669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45956.481301041669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45956.481301041669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45956.481301041669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45956.481301041669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45956.481301041669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45956.481301041669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45956.481301041669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45956.481301041669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45956.481301041669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45956.481301041669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45956.481301041669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45956.481301041669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45956.481301041669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45956.481301041669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45956.481301041669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45956.481301041669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45956.481301041669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45956.481301041669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45956.481301041669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45956.481301041669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45956.481301041669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45956.481301041669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45956.481301041669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45956.481301041669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45956.481301041669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45956.481301041669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45956.481301041669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45956.481301041669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45956.481301041669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45956.481301041669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45956.481301041669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45956.481301041669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45956.481301041669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45956.481301041669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45956.481301041669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45956.481301041669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45956.481301041669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45956.481301041669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45956.481301041669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45956.481301041669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45956.481301041669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45956.481301041669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45956.481301041669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45956.481301041669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45956.481301041669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45956.481301041669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45956.481301041669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45956.481301041669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45956.481301041669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45956.481301041669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45956.481301041669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45956.481301041669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45956.481301041669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45956.481301041669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45956.481301041669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45956.481301041669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45956.481301041669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45956.481301041669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45956.481301041669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45956.481301041669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45956.481301041669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45956.481301041669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45956.481301041669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45956.481301041669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45956.481301041669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45956.481301041669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45956.481301041669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45956.481301041669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45956.481301041669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45956.481301041669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45956.481301041669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45956.481301041669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45956.481301041669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45956.481301041669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45956.481301041669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45956.481301041669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45956.481301041669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45956.481301041669</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45956.481301041669</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45956.481301041669</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45956.481301041669</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45956.481301041669</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45956.481301041669</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45956.481301041669</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45956.481301041669</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45956.481301041669</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45956.481301041669</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45956.481301041669</v>
      </c>
      <c r="H462" s="159"/>
      <c r="I462" s="158" t="str">
        <f>IFERROR(VLOOKUP(D462,DB!A:F,6,0),"")</f>
        <v/>
      </c>
      <c r="J462" s="158" t="str">
        <f>IFERROR(VLOOKUP(D462,DB!A:G,7,0),"")</f>
        <v/>
      </c>
      <c r="K462" s="158"/>
      <c r="L462" s="158" t="str">
        <f>IFERROR(VLOOKUP(D462,DB!A:I,9,0),"")</f>
        <v/>
      </c>
    </row>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72" ht="15"/>
    <row r="573" ht="15"/>
    <row r="575" ht="15"/>
    <row r="576" ht="15"/>
    <row r="577" ht="15"/>
    <row r="578" ht="15"/>
    <row r="580" ht="15"/>
    <row r="581" ht="15"/>
    <row r="588" ht="15"/>
    <row r="589" ht="15"/>
    <row r="590" ht="15"/>
    <row r="591" ht="15"/>
    <row r="592" ht="15"/>
    <row r="593" ht="15"/>
    <row r="596" ht="15"/>
    <row r="597" ht="15"/>
    <row r="598" ht="15"/>
    <row r="599" ht="15"/>
    <row r="600" ht="15"/>
    <row r="601" ht="15"/>
    <row r="602" ht="15"/>
    <row r="603" ht="15"/>
    <row r="604" ht="15"/>
    <row r="605" ht="15"/>
    <row r="606" ht="15"/>
    <row r="607"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3" ht="15"/>
    <row r="664" ht="15"/>
    <row r="701" ht="15"/>
    <row r="702" ht="15"/>
    <row r="703" ht="15"/>
    <row r="704" ht="15"/>
    <row r="705" ht="15"/>
    <row r="706" ht="15"/>
    <row r="707" ht="15"/>
    <row r="708" ht="15"/>
    <row r="709" ht="15"/>
    <row r="710"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1" ht="15"/>
    <row r="792" ht="15"/>
    <row r="793" ht="15"/>
    <row r="795" ht="15"/>
    <row r="796"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9" ht="15"/>
    <row r="830" ht="15"/>
    <row r="1000" ht="15"/>
    <row r="1001" ht="15"/>
    <row r="1002" ht="15"/>
    <row r="1003" ht="15"/>
    <row r="1004" ht="15"/>
    <row r="1005" ht="15"/>
    <row r="1011" ht="15"/>
    <row r="1012" ht="15"/>
    <row r="1013" ht="15"/>
    <row r="1014"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8" ht="15"/>
    <row r="1069" ht="15"/>
    <row r="1075" ht="15"/>
    <row r="1076" ht="15"/>
    <row r="1078" ht="15"/>
    <row r="1079" ht="15"/>
    <row r="1080" ht="15"/>
    <row r="1081" ht="15"/>
    <row r="1082" ht="15"/>
    <row r="1083" ht="15"/>
    <row r="1084" ht="15"/>
    <row r="1086" ht="15"/>
    <row r="1087" ht="15"/>
    <row r="1088"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3"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6" ht="15"/>
    <row r="1207" ht="15"/>
    <row r="1208" ht="15"/>
    <row r="1209" ht="15"/>
    <row r="1210" ht="15"/>
    <row r="1211" ht="15"/>
    <row r="1212" ht="15"/>
    <row r="1213" ht="15"/>
    <row r="1214" ht="15"/>
    <row r="1215" ht="15"/>
    <row r="1223" ht="15"/>
    <row r="1224" ht="15"/>
    <row r="1227" ht="15"/>
    <row r="1228" ht="15"/>
    <row r="1229" ht="15"/>
    <row r="1230" ht="15"/>
    <row r="1231" ht="15"/>
    <row r="1232" ht="15"/>
    <row r="1233" ht="15"/>
    <row r="1234" ht="15"/>
    <row r="1237" ht="15"/>
    <row r="1238" ht="15"/>
    <row r="1239" ht="15"/>
    <row r="1240" ht="15"/>
    <row r="1241" ht="15"/>
    <row r="1242" ht="15"/>
    <row r="1243" ht="15"/>
    <row r="1244" ht="15"/>
    <row r="1245" ht="15"/>
    <row r="1246" ht="15"/>
    <row r="1247" ht="15"/>
    <row r="1248" ht="15"/>
    <row r="1250" ht="15"/>
    <row r="1251" ht="15"/>
    <row r="1252" ht="15"/>
    <row r="1255" ht="15"/>
    <row r="1257" ht="15"/>
    <row r="1259" ht="15"/>
    <row r="1262" ht="15"/>
    <row r="1263" ht="15"/>
    <row r="1264" ht="15"/>
    <row r="1266" ht="15"/>
    <row r="1268" ht="15"/>
    <row r="1269" ht="15"/>
    <row r="1270" ht="15"/>
    <row r="1271" ht="15"/>
    <row r="1272" ht="15"/>
    <row r="1274" ht="15"/>
    <row r="1275" ht="15"/>
    <row r="1276" ht="15"/>
    <row r="1277" ht="15"/>
    <row r="1279" ht="15"/>
    <row r="1281" ht="15"/>
    <row r="1282" ht="15"/>
    <row r="1284" ht="15"/>
    <row r="1285" ht="15"/>
    <row r="1286" ht="15"/>
    <row r="1287" ht="15"/>
    <row r="1289" ht="15"/>
    <row r="1291" ht="15"/>
    <row r="1292" ht="15"/>
    <row r="1293" ht="15"/>
    <row r="1294" ht="15"/>
    <row r="1296" ht="15"/>
    <row r="1297" ht="15"/>
    <row r="1298" ht="15"/>
    <row r="1299" ht="15"/>
    <row r="1300" ht="15"/>
    <row r="1301" ht="15"/>
    <row r="1302" ht="15"/>
    <row r="1305" ht="15"/>
    <row r="1307" ht="15"/>
    <row r="1308" ht="15"/>
  </sheetData>
  <dataValidations count="2">
    <dataValidation allowBlank="1" showInputMessage="1" showErrorMessage="1" sqref="E1" xr:uid="{920C6338-E771-4DAE-8C89-92A9093EA4DE}"/>
    <dataValidation type="list" allowBlank="1" showInputMessage="1" showErrorMessage="1" sqref="E2:E4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1"/>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39107</v>
      </c>
      <c r="B2" s="103" t="str">
        <f>IFERROR(VLOOKUP(D2,DB!A:K,11,0),"")</f>
        <v>R6</v>
      </c>
      <c r="C2" s="105">
        <v>1</v>
      </c>
      <c r="D2" s="103" t="s">
        <v>38564</v>
      </c>
      <c r="E2" s="106" t="s">
        <v>38998</v>
      </c>
      <c r="F2" s="107">
        <v>45956.104409722226</v>
      </c>
      <c r="G2" s="77">
        <f ca="1">IFERROR(NOW()-F2,"-")</f>
        <v>0.37689131944352994</v>
      </c>
      <c r="H2" s="107">
        <v>45956.092986111114</v>
      </c>
      <c r="I2" s="103" t="str">
        <f>IFERROR(VLOOKUP(D2,DB!A:F,6,0),"")</f>
        <v>Generator-SG</v>
      </c>
      <c r="J2" s="102" t="str">
        <f>IFERROR(VLOOKUP(D2,DB!A:G,7,0),"")</f>
        <v>Vandalized</v>
      </c>
      <c r="K2" s="108" t="s">
        <v>39108</v>
      </c>
      <c r="L2" s="109" t="str">
        <f>IFERROR(VLOOKUP(D2,DB!A:I,9,0),"")</f>
        <v>Latis</v>
      </c>
    </row>
    <row r="3" spans="1:16383" ht="31.5" customHeight="1">
      <c r="A3" s="104" t="s">
        <v>39109</v>
      </c>
      <c r="B3" s="103" t="str">
        <f>IFERROR(VLOOKUP(D3,DB!A:K,11,0),"")</f>
        <v>R6</v>
      </c>
      <c r="C3" s="105">
        <v>2</v>
      </c>
      <c r="D3" s="103" t="s">
        <v>33604</v>
      </c>
      <c r="E3" s="106"/>
      <c r="F3" s="107"/>
      <c r="G3" s="77">
        <f ca="1">IFERROR(NOW()-F3,"-")</f>
        <v>45956.481301041669</v>
      </c>
      <c r="H3" s="107">
        <v>45956.430231481485</v>
      </c>
      <c r="I3" s="103" t="str">
        <f>IFERROR(VLOOKUP(D3,DB!A:F,6,0),"")</f>
        <v>SCECO</v>
      </c>
      <c r="J3" s="102" t="str">
        <f>IFERROR(VLOOKUP(D3,DB!A:G,7,0),"")</f>
        <v>Dead</v>
      </c>
      <c r="K3" s="108" t="s">
        <v>39110</v>
      </c>
      <c r="L3" s="109" t="str">
        <f>IFERROR(VLOOKUP(D3,DB!A:I,9,0),"")</f>
        <v>Latis</v>
      </c>
    </row>
    <row r="4" spans="1:16383" ht="31.5" customHeight="1">
      <c r="A4" s="104"/>
      <c r="B4" s="103" t="str">
        <f>IFERROR(VLOOKUP(D4,DB!A:K,11,0),"")</f>
        <v/>
      </c>
      <c r="C4" s="105"/>
      <c r="D4" s="103"/>
      <c r="E4" s="106"/>
      <c r="F4" s="107"/>
      <c r="G4" s="77">
        <f ca="1">IFERROR(NOW()-F4,"-")</f>
        <v>45956.481301041669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45956.481301041669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45956.481301041669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45956.481301041669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45956.481301041669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45956.481301041669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45956.481301041669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45956.481301041669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45956.481301041669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45956.481301041669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45956.481301041669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45956.481301041669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45956.481301041669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45956.481301041669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45956.481301041669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45956.481301041669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45956.481301041669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45956.481301041669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45956.481301041669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45956.481301041669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45956.481301041669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45956.481301041669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45956.481301041669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45956.481301041669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45956.481301041669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45956.481301041669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45956.481301041669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45956.481301041669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45956.481301041669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45956.481301041669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45956.481301041669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45956.481301041669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45956.481301041669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45956.481301041669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45956.481301041669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45956.481301041669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45956.481301041669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45956.481301041669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45956.481301041669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45956.481301041669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45956.481301041669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45956.481301041669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45956.481301041669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45956.481301041669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45956.481301041669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45956.481301041669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45956.481301041669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45956.481301041669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45956.481301041669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45956.481301041669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45956.481301041669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45956.481301041669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45956.481301041669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45956.481301041669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45956.481301041669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45956.481301041669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45956.481301041669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45956.481301041669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45956.481301041669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45956.481301041669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45956.481301041669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45956.481301041669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45956.481301041669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45956.481301041669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45956.481301041669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45956.481301041669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45956.481301041669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45956.481301041669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45956.481301041669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45956.481301041669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45956.481301041669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45956.481301041669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45956.481301041669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45956.481301041669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45956.481301041669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45956.481301041669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45956.481301041669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45956.481301041669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45956.481301041669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45956.481301041669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45956.481301041669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45956.481301041669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45956.481301041669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45956.481301041669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45956.481301041669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45956.481301041669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45956.481301041669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45956.481301041669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45956.481301041669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45956.481301041669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45956.481301041669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45956.481301041669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45956.481301041669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45956.481301041669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45956.481301041669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45956.481301041669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45956.481301041669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45956.481301041669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45956.481301041669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45956.481301041669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45956.481301041669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45956.481301041669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45956.481301041669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45956.481301041669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45956.481301041669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45956.481301041669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45956.481301041669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45956.481301041669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45956.481301041669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45956.481301041669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45956.481301041669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45956.481301041669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45956.481301041669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45956.481301041669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45956.481301041669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45956.481301041669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45956.481301041669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45956.481301041669</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45956.481301041669</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45956.481301041669</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45956.481301041669</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45956.481301041669</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45956.481301041669</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45956.481301041669</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45956.481301041669</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45956.481301041669</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45956.481301041669</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45956.481301041669</v>
      </c>
      <c r="H131" s="107"/>
      <c r="I131" s="103" t="str">
        <f>IFERROR(VLOOKUP(D131,DB!A:F,6,0),"")</f>
        <v/>
      </c>
      <c r="J131" s="102" t="str">
        <f>IFERROR(VLOOKUP(D131,DB!A:G,7,0),"")</f>
        <v/>
      </c>
      <c r="K131" s="108"/>
      <c r="L131" s="109" t="str">
        <f>IFERROR(VLOOKUP(D131,DB!A:I,9,0),"")</f>
        <v/>
      </c>
    </row>
  </sheetData>
  <dataValidations count="2">
    <dataValidation allowBlank="1" showInputMessage="1" showErrorMessage="1" sqref="E1" xr:uid="{380493DB-286A-4683-AF55-C78F04945A49}"/>
    <dataValidation type="list" allowBlank="1" showInputMessage="1" showErrorMessage="1" sqref="E2:E1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2025-10-26T08:33:17Z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