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389" documentId="120_S{2AC9BD13-BADA-5192-A53E-5A8FF88502F6}" xr6:coauthVersionLast="47" xr6:coauthVersionMax="47" xr10:uidLastSave="{D9AEC32E-72B7-4D75-8BD4-AA538C44F3D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<sst xmlns="http://schemas.openxmlformats.org/spreadsheetml/2006/main" count="181607" uniqueCount="39218">
  <si>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</si>
  <si>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</si>
  <si>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</si>
  <si>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</si>
  <si>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</si>
  <si>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</si>
  <si>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</si>
  <si>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</si>
  <si>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</si>
  <si>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</si>
  <si>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</si>
  <si>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</si>
  <si>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</si>
  <si>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</si>
  <si>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</si>
  <si>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</si>
  <si>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</si>
  <si>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</si>
  <si>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</si>
  <si>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</si>
  <si>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</si>
  <si>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</si>
  <si>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</si>
  <si>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</si>
  <si>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</si>
  <si>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</si>
  <si>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</si>
  <si>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</si>
  <si>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</si>
  <si>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</si>
  <si>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</si>
  <si>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</si>
  <si>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</si>
  <si>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</si>
  <si>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</si>
  <si>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</si>
  <si>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</si>
  <si>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</si>
  <si>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</si>
  <si>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</si>
  <si>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</si>
  <si>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</si>
  <si>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</si>
  <si>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</si>
  <si>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</si>
  <si>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</si>
  <si>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</si>
  <si>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</si>
  <si>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</si>
  <si>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</si>
  <si>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</si>
  <si>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</si>
  <si>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</si>
  <si>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</si>
  <si>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</si>
  <si>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</si>
  <si>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</si>
  <si>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</si>
  <si>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</si>
  <si>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</si>
  <si>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</si>
  <si>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</si>
  <si>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</si>
  <si>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</si>
  <si>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</si>
  <si>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</si>
  <si>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</si>
  <si>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</si>
  <si>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</si>
  <si>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</si>
  <si>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</si>
  <si>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</si>
  <si>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</si>
  <si>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</si>
  <si>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</si>
  <si>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</si>
  <si>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</si>
  <si>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</si>
  <si>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</si>
  <si>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</si>
  <si>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</si>
  <si>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</si>
  <si>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</si>
  <si>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</si>
  <si>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</si>
  <si>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</si>
  <si>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</si>
  <si>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</si>
  <si>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</si>
  <si>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</si>
  <si>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</si>
  <si>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</si>
  <si>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</si>
  <si>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</si>
  <si>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</si>
  <si>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</si>
  <si>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</si>
  <si>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</si>
  <si>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</si>
  <si>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</si>
  <si>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</si>
  <si>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</si>
  <si>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</si>
  <si>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</si>
  <si>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</si>
  <si>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</si>
  <si>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</si>
  <si>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</si>
  <si>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</si>
  <si>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</si>
  <si>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</si>
  <si>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</si>
  <si>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</si>
  <si>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</si>
  <si>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</si>
  <si>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</si>
  <si>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</si>
  <si>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</si>
  <si>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</si>
  <si>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</si>
  <si>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</si>
  <si>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</si>
  <si>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</si>
  <si>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</si>
  <si>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</si>
  <si>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</si>
  <si>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</si>
  <si>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</si>
  <si>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</si>
  <si>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</si>
  <si>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</si>
  <si>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</si>
  <si>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</si>
  <si>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</si>
  <si>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</si>
  <si>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</si>
  <si>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</si>
  <si>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</si>
  <si>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</si>
  <si>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</si>
  <si>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</si>
  <si>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</si>
  <si>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</si>
  <si>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</si>
  <si>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</si>
  <si>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</si>
  <si>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</si>
  <si>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</si>
  <si>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</si>
  <si>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</si>
  <si>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</si>
  <si>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</si>
  <si>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</si>
  <si>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</si>
  <si>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</si>
  <si>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</si>
  <si>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</si>
  <si>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</si>
  <si>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</si>
  <si>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</si>
  <si>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</si>
  <si>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</si>
  <si>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</si>
  <si>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</si>
  <si>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</si>
  <si>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</si>
  <si>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</si>
  <si>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</si>
  <si>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</si>
  <si>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</si>
  <si>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</si>
  <si>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</si>
  <si>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</si>
  <si>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</si>
  <si>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</si>
  <si>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</si>
  <si>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</si>
  <si>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</si>
  <si>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</si>
  <si>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</si>
  <si>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</si>
  <si>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</si>
  <si>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</si>
  <si>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</si>
  <si>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</si>
  <si>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</si>
  <si>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</si>
  <si>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</si>
  <si>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</si>
  <si>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</si>
  <si>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</si>
  <si>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</si>
  <si>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</si>
  <si>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</si>
  <si>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</si>
  <si>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</si>
  <si>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</si>
  <si>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</si>
  <si>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</si>
  <si>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</si>
  <si>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</si>
  <si>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</si>
  <si>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</si>
  <si>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</si>
  <si>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</si>
  <si>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</si>
  <si>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</si>
  <si>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</si>
  <si>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</si>
  <si>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</si>
  <si>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</si>
  <si>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</si>
  <si>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</si>
  <si>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</si>
  <si>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</si>
  <si>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</si>
  <si>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</si>
  <si>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</si>
  <si>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</si>
  <si>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</si>
  <si>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</si>
  <si>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</si>
  <si>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</si>
  <si>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</si>
  <si>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</si>
  <si>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</si>
  <si>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</si>
  <si>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</si>
  <si>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</si>
  <si>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</si>
  <si>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</si>
  <si>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</si>
  <si>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</si>
  <si>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</si>
  <si>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</si>
  <si>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</si>
  <si>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</si>
  <si>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</si>
  <si>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</si>
  <si>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</si>
  <si>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</si>
  <si>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</si>
  <si>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</si>
  <si>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</si>
  <si>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</si>
  <si>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</si>
  <si>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</si>
  <si>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</si>
  <si>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</si>
  <si>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</si>
  <si>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</si>
  <si>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</si>
  <si>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</si>
  <si>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</si>
  <si>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</si>
  <si>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</si>
  <si>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</si>
  <si>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</si>
  <si>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</si>
  <si>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</si>
  <si>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</si>
  <si>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</si>
  <si>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</si>
  <si>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</si>
  <si>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</si>
  <si>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</si>
  <si>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</si>
  <si>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</si>
  <si>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</si>
  <si>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</si>
  <si>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</si>
  <si>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</si>
  <si>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</si>
  <si>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</si>
  <si>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</si>
  <si>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</si>
  <si>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</si>
  <si>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</si>
  <si>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</si>
  <si>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</si>
  <si>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</si>
  <si>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</si>
  <si>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</si>
  <si>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</si>
  <si>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</si>
  <si>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</si>
  <si>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</si>
  <si>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</si>
  <si>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</si>
  <si>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</si>
  <si>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</si>
  <si>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</si>
  <si>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</si>
  <si>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</si>
  <si>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</si>
  <si>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</si>
  <si>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</si>
  <si>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</si>
  <si>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</si>
  <si>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</si>
  <si>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</si>
  <si>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</si>
  <si>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</si>
  <si>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</si>
  <si>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</si>
  <si>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</si>
  <si>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</si>
  <si>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</si>
  <si>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</si>
  <si>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</si>
  <si>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</si>
  <si>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</si>
  <si>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</si>
  <si>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</si>
  <si>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</si>
  <si>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</si>
  <si>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</si>
  <si>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</si>
  <si>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</si>
  <si>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</si>
  <si>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</si>
  <si>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</si>
  <si>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</si>
  <si>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</si>
  <si>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</si>
  <si>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</si>
  <si>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</si>
  <si>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</si>
  <si>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</si>
  <si>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</si>
  <si>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</si>
  <si>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</si>
  <si>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</si>
  <si>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</si>
  <si>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</si>
  <si>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</si>
  <si>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</si>
  <si>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</si>
  <si>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</si>
  <si>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</si>
  <si>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</si>
  <si>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</si>
  <si>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</si>
  <si>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</si>
  <si>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</si>
  <si>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</si>
  <si>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</si>
  <si>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</si>
  <si>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</si>
  <si>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</si>
  <si>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</si>
  <si>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</si>
  <si>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</si>
  <si>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</si>
  <si>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</si>
  <si>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</si>
  <si>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</si>
  <si>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</si>
  <si>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</si>
  <si>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</si>
  <si>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</si>
  <si>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</si>
  <si>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</si>
  <si>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</si>
  <si>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</si>
  <si>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</si>
  <si>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</si>
  <si>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</si>
  <si>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</si>
  <si>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</si>
  <si>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</si>
  <si>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</si>
  <si>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</si>
  <si>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</si>
  <si>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</si>
  <si>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</si>
  <si>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</si>
  <si>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</si>
  <si>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</si>
  <si>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</si>
  <si>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</si>
  <si>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</si>
  <si>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</si>
  <si>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</si>
  <si>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</si>
  <si>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</si>
  <si>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</si>
  <si>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</si>
  <si>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</si>
  <si>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</si>
  <si>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</si>
  <si>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</si>
  <si>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</si>
  <si>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</si>
  <si>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</si>
  <si>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</si>
  <si>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</si>
  <si>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</si>
  <si>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</si>
  <si>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</si>
  <si>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</si>
  <si>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</si>
  <si>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</si>
  <si>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</si>
  <si>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</si>
  <si>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</si>
  <si>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</si>
  <si>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</si>
  <si>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</si>
  <si>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</si>
  <si>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</si>
  <si>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</si>
  <si>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</si>
  <si>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</si>
  <si>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</si>
  <si>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</si>
  <si>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</si>
  <si>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</si>
  <si>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</si>
  <si>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</si>
  <si>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</si>
  <si>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</si>
  <si>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</si>
  <si>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</si>
  <si>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</si>
  <si>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</si>
  <si>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</si>
  <si>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</si>
  <si>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</si>
  <si>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</si>
  <si>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</si>
  <si>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</si>
  <si>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</si>
  <si>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</si>
  <si>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</si>
  <si>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</si>
  <si>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</si>
  <si>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</si>
  <si>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</si>
  <si>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</si>
  <si>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</si>
  <si>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</si>
  <si>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</si>
  <si>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</si>
  <si>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</si>
  <si>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</si>
  <si>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</si>
  <si>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</si>
  <si>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</si>
  <si>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</si>
  <si>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</si>
  <si>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</si>
  <si>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</si>
  <si>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</si>
  <si>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</si>
  <si>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</si>
  <si>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</si>
  <si>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</si>
  <si>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</si>
  <si>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</si>
  <si>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</si>
  <si>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</si>
  <si>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</si>
  <si>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</si>
  <si>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</si>
  <si>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</si>
  <si>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</si>
  <si>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</si>
  <si>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</si>
  <si>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</si>
  <si>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</si>
  <si>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</si>
  <si>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</si>
  <si>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</si>
  <si>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</si>
  <si>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</si>
  <si>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</si>
  <si>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</si>
  <si>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</si>
  <si>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</si>
  <si>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</si>
  <si>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</si>
  <si>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</si>
  <si>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</si>
  <si>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</si>
  <si>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</si>
  <si>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</si>
  <si>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</si>
  <si>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</si>
  <si>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</si>
  <si>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</si>
  <si>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</si>
  <si>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</si>
  <si>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</si>
  <si>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</si>
  <si>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</si>
  <si>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</si>
  <si>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</si>
  <si>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</si>
  <si>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</si>
  <si>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</si>
  <si>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</si>
  <si>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</si>
  <si>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</si>
  <si>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</si>
  <si>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</si>
  <si>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</si>
  <si>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</si>
  <si>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</si>
  <si>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</si>
  <si>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</si>
  <si>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</si>
  <si>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</si>
  <si>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</si>
  <si>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</si>
  <si>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</si>
  <si>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</si>
  <si>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</si>
  <si>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</si>
  <si>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</si>
  <si>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</si>
  <si>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</si>
  <si>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</si>
  <si>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</si>
  <si>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</si>
  <si>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</si>
  <si>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</si>
  <si>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</si>
  <si>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</si>
  <si>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</si>
  <si>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</si>
  <si>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</si>
  <si>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</si>
  <si>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</si>
  <si>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</si>
  <si>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</si>
  <si>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</si>
  <si>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</si>
  <si>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</si>
  <si>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</si>
  <si>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</si>
  <si>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</si>
  <si>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</si>
  <si>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</si>
  <si>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</si>
  <si>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</si>
  <si>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</si>
  <si>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</si>
  <si>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</si>
  <si>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</si>
  <si>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</si>
  <si>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</si>
  <si>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</si>
  <si>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</si>
  <si>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</si>
  <si>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</si>
  <si>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</si>
  <si>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</si>
  <si>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</si>
  <si>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</si>
  <si>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</si>
  <si>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</si>
  <si>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</si>
  <si>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</si>
  <si>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</si>
  <si>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</si>
  <si>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</si>
  <si>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</si>
  <si>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</si>
  <si>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</si>
  <si>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</si>
  <si>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</si>
  <si>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</si>
  <si>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</si>
  <si>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</si>
  <si>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</si>
  <si>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</si>
  <si>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</si>
  <si>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</si>
  <si>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</si>
  <si>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</si>
  <si>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</si>
  <si>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</si>
  <si>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</si>
  <si>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</si>
  <si>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</si>
  <si>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</si>
  <si>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</si>
  <si>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</si>
  <si>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</si>
  <si>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</si>
  <si>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</si>
  <si>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</si>
  <si>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</si>
  <si>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</si>
  <si>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</si>
  <si>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</si>
  <si>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</si>
  <si>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</si>
  <si>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</si>
  <si>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</si>
  <si>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</si>
  <si>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</si>
  <si>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</si>
  <si>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</si>
  <si>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</si>
  <si>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</si>
  <si>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</si>
  <si>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</si>
  <si>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</si>
  <si>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</si>
  <si>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</si>
  <si>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</si>
  <si>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</si>
  <si>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</si>
  <si>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</si>
  <si>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</si>
  <si>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</si>
  <si>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</si>
  <si>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</si>
  <si>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</si>
  <si>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</si>
  <si>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</si>
  <si>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</si>
  <si>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</si>
  <si>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</si>
  <si>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</si>
  <si>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</si>
  <si>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</si>
  <si>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</si>
  <si>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</si>
  <si>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</si>
  <si>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</si>
  <si>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</si>
  <si>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</si>
  <si>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</si>
  <si>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</si>
  <si>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</si>
  <si>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</si>
  <si>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</si>
  <si>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</si>
  <si>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</si>
  <si>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</si>
  <si>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</si>
  <si>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</si>
  <si>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</si>
  <si>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</si>
  <si>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</si>
  <si>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</si>
  <si>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</si>
  <si>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</si>
  <si>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</si>
  <si>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</si>
  <si>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</si>
  <si>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</si>
  <si>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</si>
  <si>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</si>
  <si>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</si>
  <si>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</si>
  <si>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</si>
  <si>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</si>
  <si>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</si>
  <si>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</si>
  <si>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</si>
  <si>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</si>
  <si>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</si>
  <si>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</si>
  <si>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</si>
  <si>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</si>
  <si>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</si>
  <si>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</si>
  <si>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</si>
  <si>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</si>
  <si>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</si>
  <si>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</si>
  <si>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</si>
  <si>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</si>
  <si>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</si>
  <si>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</si>
  <si>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</si>
  <si>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</si>
  <si>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</si>
  <si>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</si>
  <si>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</si>
  <si>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</si>
  <si>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</si>
  <si>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</si>
  <si>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</si>
  <si>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</si>
  <si>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</si>
  <si>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</si>
  <si>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</si>
  <si>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</si>
  <si>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</si>
  <si>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</si>
  <si>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</si>
  <si>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</si>
  <si>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</si>
  <si>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</si>
  <si>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</si>
  <si>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</si>
  <si>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</si>
  <si>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</si>
  <si>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</si>
  <si>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</si>
  <si>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</si>
  <si>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</si>
  <si>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</si>
  <si>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</si>
  <si>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</si>
  <si>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</si>
  <si>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</si>
  <si>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</si>
  <si>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</si>
  <si>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</si>
  <si>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</si>
  <si>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</si>
  <si>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</si>
  <si>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</si>
  <si>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</si>
  <si>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</si>
  <si>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</si>
  <si>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</si>
  <si>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</si>
  <si>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</si>
  <si>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</si>
  <si>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</si>
  <si>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</si>
  <si>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</si>
  <si>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</si>
  <si>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</si>
  <si>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</si>
  <si>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</si>
  <si>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</si>
  <si>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</si>
  <si>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</si>
  <si>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</si>
  <si>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</si>
  <si>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</si>
  <si>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</si>
  <si>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</si>
  <si>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</si>
  <si>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</si>
  <si>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</si>
  <si>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</si>
  <si>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</si>
  <si>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</si>
  <si>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</si>
  <si>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</si>
  <si>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</si>
  <si>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</si>
  <si>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</si>
  <si>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</si>
  <si>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</si>
  <si>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</si>
  <si>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</si>
  <si>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</si>
  <si>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</si>
  <si>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</si>
  <si>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</si>
  <si>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</si>
  <si>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</si>
  <si>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</si>
  <si>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</si>
  <si>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</si>
  <si>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</si>
  <si>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</si>
  <si>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</si>
  <si>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</si>
  <si>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</si>
  <si>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</si>
  <si>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</si>
  <si>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</si>
  <si>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</si>
  <si>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</si>
  <si>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</si>
  <si>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</si>
  <si>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</si>
  <si>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</si>
  <si>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</si>
  <si>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</si>
  <si>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</si>
  <si>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</si>
  <si>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</si>
  <si>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</si>
  <si>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</si>
  <si>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</si>
  <si>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</si>
  <si>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</si>
  <si>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</si>
  <si>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</si>
  <si>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</si>
  <si>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</si>
  <si>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</si>
  <si>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</si>
  <si>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</si>
  <si>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</si>
  <si>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</si>
  <si>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</si>
  <si>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</si>
  <si>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</si>
  <si>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</si>
  <si>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</si>
  <si>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</si>
  <si>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</si>
  <si>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</si>
  <si>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</si>
  <si>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</si>
  <si>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</si>
  <si>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</si>
  <si>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</si>
  <si>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</si>
  <si>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</si>
  <si>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</si>
  <si>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</si>
  <si>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</si>
  <si>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</si>
  <si>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</si>
  <si>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</si>
  <si>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</si>
  <si>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</si>
  <si>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</si>
  <si>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</si>
  <si>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</si>
  <si>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</si>
  <si>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</si>
  <si>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</si>
  <si>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</si>
  <si>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</si>
  <si>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</si>
  <si>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</si>
  <si>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</si>
  <si>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</si>
  <si>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</si>
  <si>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</si>
  <si>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</si>
  <si>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</si>
  <si>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</si>
  <si>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</si>
  <si>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</si>
  <si>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</si>
  <si>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</si>
  <si>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</si>
  <si>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</si>
  <si>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</si>
  <si>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</si>
  <si>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</si>
  <si>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</si>
  <si>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</si>
  <si>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</si>
  <si>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</si>
  <si>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</si>
  <si>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</si>
  <si>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</si>
  <si>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</si>
  <si>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</si>
  <si>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</si>
  <si>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</si>
  <si>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</si>
  <si>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</si>
  <si>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</si>
  <si>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</si>
  <si>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</si>
  <si>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</si>
  <si>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</si>
  <si>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</si>
  <si>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</si>
  <si>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</si>
  <si>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</si>
  <si>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</si>
  <si>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</si>
  <si>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</si>
  <si>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</si>
  <si>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</si>
  <si>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</si>
  <si>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</si>
  <si>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</si>
  <si>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</si>
  <si>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</si>
  <si>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</si>
  <si>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</si>
  <si>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</si>
  <si>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</si>
  <si>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</si>
  <si>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</si>
  <si>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</si>
  <si>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</si>
  <si>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</si>
  <si>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</si>
  <si>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</si>
  <si>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</si>
  <si>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</si>
  <si>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</si>
  <si>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</si>
  <si>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</si>
  <si>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</si>
  <si>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</si>
  <si>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</si>
  <si>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</si>
  <si>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</si>
  <si>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</si>
  <si>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</si>
  <si>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</si>
  <si>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</si>
  <si>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</si>
  <si>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</si>
  <si>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</si>
  <si>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</si>
  <si>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</si>
  <si>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</si>
  <si>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</si>
  <si>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</si>
  <si>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</si>
  <si>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</si>
  <si>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</si>
  <si>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</si>
  <si>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</si>
  <si>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</si>
  <si>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</si>
  <si>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</si>
  <si>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</si>
  <si>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</si>
  <si>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</si>
  <si>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</si>
  <si>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</si>
  <si>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</si>
  <si>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</si>
  <si>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</si>
  <si>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</si>
  <si>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</si>
  <si>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</si>
  <si>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</si>
  <si>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</si>
  <si>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</si>
  <si>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</si>
  <si>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</si>
  <si>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</si>
  <si>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</si>
  <si>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</si>
  <si>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</si>
  <si>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</si>
  <si>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</si>
  <si>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</si>
  <si>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</si>
  <si>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</si>
  <si>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</si>
  <si>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</si>
  <si>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</si>
  <si>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</si>
  <si>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</si>
  <si>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</si>
  <si>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</si>
  <si>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</si>
  <si>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</si>
  <si>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</si>
  <si>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</si>
  <si>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</si>
  <si>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</si>
  <si>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</si>
  <si>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</si>
  <si>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</si>
  <si>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</si>
  <si>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</si>
  <si>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</si>
  <si>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</si>
  <si>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</si>
  <si>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</si>
  <si>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</si>
  <si>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</si>
  <si>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</si>
  <si>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</si>
  <si>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</si>
  <si>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</si>
  <si>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</si>
  <si>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</si>
  <si>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</si>
  <si>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</si>
  <si>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</si>
  <si>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</si>
  <si>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</si>
  <si>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</si>
  <si>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</si>
  <si>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</si>
  <si>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</si>
  <si>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</si>
  <si>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</si>
  <si>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</si>
  <si>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</si>
  <si>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</si>
  <si>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</si>
  <si>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</si>
  <si>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</si>
  <si>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</si>
  <si>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</si>
  <si>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</si>
  <si>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</si>
  <si>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</si>
  <si>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</si>
  <si>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</si>
  <si>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</si>
  <si>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</si>
  <si>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</si>
  <si>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</si>
  <si>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</si>
  <si>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</si>
  <si>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</si>
  <si>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</si>
  <si>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</si>
  <si>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</si>
  <si>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</si>
  <si>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</si>
  <si>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</si>
  <si>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</si>
  <si>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</si>
  <si>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</si>
  <si>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</si>
  <si>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</si>
  <si>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</si>
  <si>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</si>
  <si>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</si>
  <si>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</si>
  <si>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</si>
  <si>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</si>
  <si>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</si>
  <si>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</si>
  <si>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</si>
  <si>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</si>
  <si>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</si>
  <si>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</si>
  <si>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</si>
  <si>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</si>
  <si>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</si>
  <si>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</si>
  <si>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</si>
  <si>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</si>
  <si>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</si>
  <si>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</si>
  <si>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</si>
  <si>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</si>
  <si>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</si>
  <si>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</si>
  <si>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</si>
  <si>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</si>
  <si>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</si>
  <si>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</si>
  <si>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</si>
  <si>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</si>
  <si>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</si>
  <si>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</si>
  <si>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</si>
  <si>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</si>
  <si>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</si>
  <si>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</si>
  <si>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</si>
  <si>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</si>
  <si>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</si>
  <si>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</si>
  <si>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</si>
  <si>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</si>
  <si>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</si>
  <si>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</si>
  <si>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</si>
  <si>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</si>
  <si>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</si>
  <si>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</si>
  <si>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</si>
  <si>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</si>
  <si>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</si>
  <si>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</si>
  <si>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</si>
  <si>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</si>
  <si>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</si>
  <si>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</si>
  <si>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</si>
  <si>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</si>
  <si>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</si>
  <si>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</si>
  <si>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</si>
  <si>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</si>
  <si>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</si>
  <si>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</si>
  <si>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</si>
  <si>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</si>
  <si>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</si>
  <si>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</si>
  <si>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</si>
  <si>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</si>
  <si>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</si>
  <si>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</si>
  <si>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</si>
  <si>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</si>
  <si>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</si>
  <si>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</si>
  <si>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</si>
  <si>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</si>
  <si>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</si>
  <si>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</si>
  <si>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</si>
  <si>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</si>
  <si>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</si>
  <si>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</si>
  <si>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</si>
  <si>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</si>
  <si>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</si>
  <si>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</si>
  <si>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</si>
  <si>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</si>
  <si>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</si>
  <si>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</si>
  <si>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</si>
  <si>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</si>
  <si>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</si>
  <si>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</si>
  <si>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</si>
  <si>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</si>
  <si>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</si>
  <si>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</si>
  <si>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</si>
  <si>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</si>
  <si>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</si>
  <si>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</si>
  <si>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</si>
  <si>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</si>
  <si>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</si>
  <si>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</si>
  <si>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</si>
  <si>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</si>
  <si>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</si>
  <si>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</si>
  <si>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</si>
  <si>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</si>
  <si>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</si>
  <si>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</si>
  <si>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</si>
  <si>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</si>
  <si>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</si>
  <si>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</si>
  <si>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</si>
  <si>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</si>
  <si>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</si>
  <si>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</si>
  <si>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</si>
  <si>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</si>
  <si>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</si>
  <si>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</si>
  <si>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</si>
  <si>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</si>
  <si>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</si>
  <si>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</si>
  <si>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</si>
  <si>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</si>
  <si>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</si>
  <si>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</si>
  <si>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</si>
  <si>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</si>
  <si>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</si>
  <si>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</si>
  <si>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</si>
  <si>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</si>
  <si>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</si>
  <si>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</si>
  <si>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</si>
  <si>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</si>
  <si>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</si>
  <si>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</si>
  <si>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</si>
  <si>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</si>
  <si>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</si>
  <si>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</si>
  <si>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</si>
  <si>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</si>
  <si>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</si>
  <si>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</si>
  <si>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</si>
  <si>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</si>
  <si>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</si>
  <si>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</si>
  <si>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</si>
  <si>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</si>
  <si>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</si>
  <si>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</si>
  <si>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</si>
  <si>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</si>
  <si>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</si>
  <si>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</si>
  <si>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</si>
  <si>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</si>
  <si>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</si>
  <si>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</si>
  <si>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</si>
  <si>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</si>
  <si>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</si>
  <si>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</si>
  <si>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</si>
  <si>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</si>
  <si>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</si>
  <si>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</si>
  <si>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</si>
  <si>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</si>
  <si>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</si>
  <si>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</si>
  <si>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</si>
  <si>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</si>
  <si>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</si>
  <si>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</si>
  <si>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</si>
  <si>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</si>
  <si>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</si>
  <si>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</si>
  <si>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</si>
  <si>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</si>
  <si>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</si>
  <si>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</si>
  <si>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</si>
  <si>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</si>
  <si>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</si>
  <si>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</si>
  <si>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</si>
  <si>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</si>
  <si>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</si>
  <si>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</si>
  <si>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</si>
  <si>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</si>
  <si>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</si>
  <si>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</si>
  <si>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</si>
  <si>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</si>
  <si>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</si>
  <si>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</si>
  <si>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</si>
  <si>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</si>
  <si>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</si>
  <si>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</si>
  <si>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</si>
  <si>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</si>
  <si>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</si>
  <si>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</si>
  <si>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</si>
  <si>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</si>
  <si>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</si>
  <si>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</si>
  <si>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</si>
  <si>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</si>
  <si>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</si>
  <si>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</si>
  <si>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</si>
  <si>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</si>
  <si>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</si>
  <si>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</si>
  <si>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</si>
  <si>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</si>
  <si>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</si>
  <si>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</si>
  <si>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</si>
  <si>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</si>
  <si>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</si>
  <si>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</si>
  <si>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</si>
  <si>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</si>
  <si>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</si>
  <si>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</si>
  <si>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</si>
  <si>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</si>
  <si>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</si>
  <si>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</si>
  <si>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</si>
  <si>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</si>
  <si>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</si>
  <si>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</si>
  <si>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</si>
  <si>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</si>
  <si>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</si>
  <si>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</si>
  <si>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</si>
  <si>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</si>
  <si>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</si>
  <si>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</si>
  <si>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</si>
  <si>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</si>
  <si>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</si>
  <si>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</si>
  <si>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</si>
  <si>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</si>
  <si>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</si>
  <si>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</si>
  <si>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</si>
  <si>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</si>
  <si>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</si>
  <si>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</si>
  <si>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</si>
  <si>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</si>
  <si>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</si>
  <si>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</si>
  <si>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</si>
  <si>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</si>
  <si>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</si>
  <si>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</si>
  <si>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</si>
  <si>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</si>
  <si>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</si>
  <si>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</si>
  <si>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</si>
  <si>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</si>
  <si>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</si>
  <si>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</si>
  <si>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</si>
  <si>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</si>
  <si>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</si>
  <si>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</si>
  <si>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</si>
  <si>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</si>
  <si>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</si>
  <si>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</si>
  <si>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</si>
  <si>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</si>
  <si>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</si>
  <si>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</si>
  <si>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</si>
  <si>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</si>
  <si>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</si>
  <si>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</si>
  <si>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</si>
  <si>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</si>
  <si>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</si>
  <si>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</si>
  <si>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</si>
  <si>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</si>
  <si>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</si>
  <si>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</si>
  <si>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</si>
  <si>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</si>
  <si>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</si>
  <si>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</si>
  <si>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</si>
  <si>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</si>
  <si>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</si>
  <si>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</si>
  <si>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</si>
  <si>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</si>
  <si>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</si>
  <si>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</si>
  <si>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</si>
  <si>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</si>
  <si>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</si>
  <si>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</si>
  <si>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</si>
  <si>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</si>
  <si>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</si>
  <si>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</si>
  <si>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</si>
  <si>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</si>
  <si>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</si>
  <si>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</si>
  <si>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</si>
  <si>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</si>
  <si>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</si>
  <si>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</si>
  <si>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</si>
  <si>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</si>
  <si>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</si>
  <si>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</si>
  <si>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</si>
  <si>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</si>
  <si>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</si>
  <si>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</si>
  <si>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</si>
  <si>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</si>
  <si>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</si>
  <si>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</si>
  <si>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</si>
  <si>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</si>
  <si>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</si>
  <si>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</si>
  <si>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</si>
  <si>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</si>
  <si>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</si>
  <si>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</si>
  <si>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</si>
  <si>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</si>
  <si>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</si>
  <si>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</si>
  <si>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</si>
  <si>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</si>
  <si>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</si>
  <si>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</si>
  <si>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</si>
  <si>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</si>
  <si>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</si>
  <si>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</si>
  <si>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</si>
  <si>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</si>
  <si>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</si>
  <si>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</si>
  <si>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</si>
  <si>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</si>
  <si>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</si>
  <si>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</si>
  <si>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</si>
  <si>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</si>
  <si>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</si>
  <si>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</si>
  <si>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</si>
  <si>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</si>
  <si>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</si>
  <si>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</si>
  <si>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</si>
  <si>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</si>
  <si>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</si>
  <si>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</si>
  <si>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</si>
  <si>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</si>
  <si>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</si>
  <si>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</si>
  <si>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</si>
  <si>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</si>
  <si>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</si>
  <si>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</si>
  <si>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</si>
  <si>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</si>
  <si>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</si>
  <si>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</si>
  <si>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</si>
  <si>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</si>
  <si>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</si>
  <si>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</si>
  <si>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</si>
  <si>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</si>
  <si>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</si>
  <si>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</si>
  <si>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</si>
  <si>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</si>
  <si>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</si>
  <si>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</si>
  <si>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</si>
  <si>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</si>
  <si>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</si>
  <si>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</si>
  <si>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</si>
  <si>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</si>
  <si>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</si>
  <si>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</si>
  <si>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</si>
  <si>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</si>
  <si>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</si>
  <si>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</si>
  <si>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</si>
  <si>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</si>
  <si>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</si>
  <si>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</si>
  <si>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</si>
  <si>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</si>
  <si>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</si>
  <si>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</si>
  <si>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</si>
  <si>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</si>
  <si>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</si>
  <si>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</si>
  <si>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</si>
  <si>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</si>
  <si>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</si>
  <si>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</si>
  <si>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</si>
  <si>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</si>
  <si>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</si>
  <si>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</si>
  <si>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</si>
  <si>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</si>
  <si>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</si>
  <si>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</si>
  <si>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</si>
  <si>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</si>
  <si>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</si>
  <si>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</si>
  <si>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</si>
  <si>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</si>
  <si>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</si>
  <si>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</si>
  <si>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</si>
  <si>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</si>
  <si>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</si>
  <si>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</si>
  <si>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</si>
  <si>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</si>
  <si>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</si>
  <si>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</si>
  <si>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</si>
  <si>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</si>
  <si>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</si>
  <si>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</si>
  <si>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</si>
  <si>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</si>
  <si>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</si>
  <si>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</si>
  <si>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</si>
  <si>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</si>
  <si>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</si>
  <si>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</si>
  <si>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</si>
  <si>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</si>
  <si>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</si>
  <si>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</si>
  <si>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</si>
  <si>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</si>
  <si>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</si>
  <si>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</si>
  <si>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</si>
  <si>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</si>
  <si>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</si>
  <si>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</si>
  <si>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</si>
  <si>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</si>
  <si>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</si>
  <si>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</si>
  <si>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</si>
  <si>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</si>
  <si>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</si>
  <si>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</si>
  <si>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</si>
  <si>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</si>
  <si>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</si>
  <si>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</si>
  <si>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</si>
  <si>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</si>
  <si>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</si>
  <si>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</si>
  <si>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</si>
  <si>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</si>
  <si>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</si>
  <si>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</si>
  <si>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</si>
  <si>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</si>
  <si>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</si>
  <si>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</si>
  <si>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</si>
  <si>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</si>
  <si>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</si>
  <si>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</si>
  <si>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</si>
  <si>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</si>
  <si>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</si>
  <si>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</si>
  <si>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</si>
  <si>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</si>
  <si>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</si>
  <si>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</si>
  <si>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</si>
  <si>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</si>
  <si>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</si>
  <si>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</si>
  <si>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</si>
  <si>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</si>
  <si>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</si>
  <si>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</si>
  <si>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</si>
  <si>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</si>
  <si>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</si>
  <si>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</si>
  <si>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</si>
  <si>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</si>
  <si>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</si>
  <si>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</si>
  <si>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</si>
  <si>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</si>
  <si>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</si>
  <si>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</si>
  <si>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</si>
  <si>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</si>
  <si>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</si>
  <si>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</si>
  <si>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</si>
  <si>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</si>
  <si>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</si>
  <si>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</si>
  <si>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</si>
  <si>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</si>
  <si>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</si>
  <si>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</si>
  <si>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</si>
  <si>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</si>
  <si>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</si>
  <si>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</si>
  <si>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</si>
  <si>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</si>
  <si>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</si>
  <si>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</si>
  <si>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</si>
  <si>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</si>
  <si>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</si>
  <si>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</si>
  <si>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</si>
  <si>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</si>
  <si>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</si>
  <si>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</si>
  <si>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</si>
  <si>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</si>
  <si>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</si>
  <si>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</si>
  <si>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</si>
  <si>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</si>
  <si>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</si>
  <si>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</si>
  <si>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</si>
  <si>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</si>
  <si>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</si>
  <si>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</si>
  <si>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</si>
  <si>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</si>
  <si>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</si>
  <si>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</si>
  <si>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</si>
  <si>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</si>
  <si>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</si>
  <si>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</si>
  <si>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</si>
  <si>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</si>
  <si>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</si>
  <si>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</si>
  <si>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</si>
  <si>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</si>
  <si>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</si>
  <si>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</si>
  <si>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</si>
  <si>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</si>
  <si>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</si>
  <si>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</si>
  <si>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</si>
  <si>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</si>
  <si>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</si>
  <si>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</si>
  <si>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</si>
  <si>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</si>
  <si>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</si>
  <si>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</si>
  <si>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</si>
  <si>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</si>
  <si>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</si>
  <si>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</si>
  <si>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</si>
  <si>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</si>
  <si>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</si>
  <si>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</si>
  <si>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</si>
  <si>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</si>
  <si>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</si>
  <si>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</si>
  <si>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</si>
  <si>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</si>
  <si>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</si>
  <si>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</si>
  <si>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</si>
  <si>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</si>
  <si>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</si>
  <si>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</si>
  <si>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</si>
  <si>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</si>
  <si>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</si>
  <si>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</si>
  <si>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</si>
  <si>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</si>
  <si>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</si>
  <si>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</si>
  <si>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</si>
  <si>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</si>
  <si>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</si>
  <si>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</si>
  <si>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</si>
  <si>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</si>
  <si>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</si>
  <si>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</si>
  <si>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</si>
  <si>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</si>
  <si>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</si>
  <si>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</si>
  <si>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</si>
  <si>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</si>
  <si>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</si>
  <si>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</si>
  <si>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</si>
  <si>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</si>
  <si>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</si>
  <si>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</si>
  <si>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</si>
  <si>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</si>
  <si>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</si>
  <si>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</si>
  <si>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</si>
  <si>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</si>
  <si>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</si>
  <si>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</si>
  <si>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</si>
  <si>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</si>
  <si>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</si>
  <si>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</si>
  <si>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</si>
  <si>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</si>
  <si>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</si>
  <si>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</si>
  <si>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</si>
  <si>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</si>
  <si>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</si>
  <si>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</si>
  <si>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</si>
  <si>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</si>
  <si>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</si>
  <si>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</si>
  <si>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</si>
  <si>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</si>
  <si>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</si>
  <si>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</si>
  <si>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</si>
  <si>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</si>
  <si>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</si>
  <si>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</si>
  <si>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</si>
  <si>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</si>
  <si>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</si>
  <si>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</si>
  <si>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</si>
  <si>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</si>
  <si>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</si>
  <si>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</si>
  <si>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</si>
  <si>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</si>
  <si>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</si>
  <si>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</si>
  <si>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</si>
  <si>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</si>
  <si>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</si>
  <si>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</si>
  <si>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</si>
  <si>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</si>
  <si>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</si>
  <si>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</si>
  <si>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</si>
  <si>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</si>
  <si>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</si>
  <si>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</si>
  <si>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</si>
  <si>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</si>
  <si>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</si>
  <si>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</si>
  <si>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</si>
  <si>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</si>
  <si>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</si>
  <si>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</si>
  <si>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</si>
  <si>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</si>
  <si>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</si>
  <si>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</si>
  <si>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</si>
  <si>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</si>
  <si>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</si>
  <si>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</si>
  <si>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</si>
  <si>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</si>
  <si>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</si>
  <si>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</si>
  <si>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</si>
  <si>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</si>
  <si>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</si>
  <si>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</si>
  <si>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</si>
  <si>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</si>
  <si>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</si>
  <si>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</si>
  <si>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</si>
  <si>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</si>
  <si>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</si>
  <si>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</si>
  <si>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</si>
  <si>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</si>
  <si>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</si>
  <si>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</si>
  <si>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</si>
  <si>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</si>
  <si>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</si>
  <si>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</si>
  <si>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</si>
  <si>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</si>
  <si>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</si>
  <si>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</si>
  <si>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</si>
  <si>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</si>
  <si>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</si>
  <si>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</si>
  <si>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</si>
  <si>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</si>
  <si>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</si>
  <si>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</si>
  <si>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</si>
  <si>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</si>
  <si>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</si>
  <si>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</si>
  <si>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</si>
  <si>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</si>
  <si>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</si>
  <si>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</si>
  <si>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</si>
  <si>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</si>
  <si>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</si>
  <si>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</si>
  <si>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</si>
  <si>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</si>
  <si>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</si>
  <si>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</si>
  <si>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</si>
  <si>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</si>
  <si>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</si>
  <si>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</si>
  <si>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</si>
  <si>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</si>
  <si>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</si>
  <si>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</si>
  <si>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</si>
  <si>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</si>
  <si>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</si>
  <si>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</si>
  <si>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</si>
  <si>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</si>
  <si>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</si>
  <si>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</si>
  <si>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</si>
  <si>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</si>
  <si>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</si>
  <si>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</si>
  <si>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</si>
  <si>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</si>
  <si>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</si>
  <si>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</si>
  <si>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</si>
  <si>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</si>
  <si>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</si>
  <si>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</si>
  <si>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</si>
  <si>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</si>
  <si>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</si>
  <si>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</si>
  <si>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</si>
  <si>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</si>
  <si>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</si>
  <si>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</si>
  <si>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</si>
  <si>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</si>
  <si>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</si>
  <si>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</si>
  <si>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</si>
  <si>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</si>
  <si>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</si>
  <si>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</si>
  <si>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</si>
  <si>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</si>
  <si>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</si>
  <si>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</si>
  <si>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</si>
  <si>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</si>
  <si>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</si>
  <si>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</si>
  <si>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</si>
  <si>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</si>
  <si>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</si>
  <si>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</si>
  <si>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</si>
  <si>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</si>
  <si>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</si>
  <si>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</si>
  <si>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</si>
  <si>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</si>
  <si>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</si>
  <si>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</si>
  <si>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</si>
  <si>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</si>
  <si>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</si>
  <si>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</si>
  <si>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</si>
  <si>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</si>
  <si>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</si>
  <si>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</si>
  <si>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</si>
  <si>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</si>
  <si>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</si>
  <si>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</si>
  <si>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</si>
  <si>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</si>
  <si>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</si>
  <si>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</si>
  <si>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</si>
  <si>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</si>
  <si>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</si>
  <si>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</si>
  <si>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</si>
  <si>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</si>
  <si>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</si>
  <si>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</si>
  <si>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</si>
  <si>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</si>
  <si>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</si>
  <si>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</si>
  <si>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</si>
  <si>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</si>
  <si>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</si>
  <si>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</si>
  <si>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</si>
  <si>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</si>
  <si>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</si>
  <si>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</si>
  <si>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</si>
  <si>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</si>
  <si>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</si>
  <si>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</si>
  <si>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</si>
  <si>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</si>
  <si>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</si>
  <si>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</si>
  <si>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</si>
  <si>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</si>
  <si>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</si>
  <si>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</si>
  <si>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</si>
  <si>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</si>
  <si>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</si>
  <si>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</si>
  <si>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</si>
  <si>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</si>
  <si>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</si>
  <si>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</si>
  <si>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</si>
  <si>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</si>
  <si>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</si>
  <si>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</si>
  <si>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</si>
  <si>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</si>
  <si>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</si>
  <si>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</si>
  <si>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</si>
  <si>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</si>
  <si>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</si>
  <si>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</si>
  <si>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</si>
  <si>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</si>
  <si>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</si>
  <si>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</si>
  <si>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</si>
  <si>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</si>
  <si>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</si>
  <si>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</si>
  <si>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</si>
  <si>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</si>
  <si>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</si>
  <si>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</si>
  <si>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</si>
  <si>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</si>
  <si>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</si>
  <si>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</si>
  <si>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</si>
  <si>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</si>
  <si>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</si>
  <si>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</si>
  <si>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</si>
  <si>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</si>
  <si>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</si>
  <si>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</si>
  <si>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</si>
  <si>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</si>
  <si>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</si>
  <si>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</si>
  <si>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</si>
  <si>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</si>
  <si>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</si>
  <si>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</si>
  <si>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</si>
  <si>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</si>
  <si>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</si>
  <si>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</si>
  <si>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</si>
  <si>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</si>
  <si>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</si>
  <si>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</si>
  <si>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</si>
  <si>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</si>
  <si>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</si>
  <si>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</si>
  <si>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</si>
  <si>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</si>
  <si>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</si>
  <si>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</si>
  <si>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</si>
  <si>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</si>
  <si>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</si>
  <si>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</si>
  <si>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</si>
  <si>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</si>
  <si>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</si>
  <si>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</si>
  <si>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</si>
  <si>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</si>
  <si>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</si>
  <si>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</si>
  <si>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</si>
  <si>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</si>
  <si>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</si>
  <si>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</si>
  <si>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</si>
  <si>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</si>
  <si>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</si>
  <si>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</si>
  <si>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</si>
  <si>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</si>
  <si>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</si>
  <si>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</si>
  <si>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</si>
  <si>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</si>
  <si>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</si>
  <si>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</si>
  <si>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</si>
  <si>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</si>
  <si>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</si>
  <si>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</si>
  <si>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</si>
  <si>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</si>
  <si>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</si>
  <si>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</si>
  <si>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</si>
  <si>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</si>
  <si>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</si>
  <si>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</si>
  <si>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</si>
  <si>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</si>
  <si>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</si>
  <si>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</si>
  <si>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</si>
  <si>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</si>
  <si>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</si>
  <si>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</si>
  <si>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</si>
  <si>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</si>
  <si>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</si>
  <si>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</si>
  <si>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</si>
  <si>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</si>
  <si>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</si>
  <si>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</si>
  <si>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</si>
  <si>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</si>
  <si>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</si>
  <si>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</si>
  <si>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</si>
  <si>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</si>
  <si>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</si>
  <si>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</si>
  <si>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</si>
  <si>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</si>
  <si>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</si>
  <si>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</si>
  <si>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</si>
  <si>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</si>
  <si>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</si>
  <si>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</si>
  <si>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</si>
  <si>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</si>
  <si>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</si>
  <si>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</si>
  <si>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</si>
  <si>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</si>
  <si>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</si>
  <si>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</si>
  <si>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</si>
  <si>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</si>
  <si>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</si>
  <si>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</si>
  <si>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</si>
  <si>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</si>
  <si>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</si>
  <si>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</si>
  <si>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</si>
  <si>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</si>
  <si>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</si>
  <si>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</si>
  <si>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</si>
  <si>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</si>
  <si>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</si>
  <si>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</si>
  <si>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</si>
  <si>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</si>
  <si>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</si>
  <si>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</si>
  <si>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</si>
  <si>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</si>
  <si>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</si>
  <si>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</si>
  <si>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</si>
  <si>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</si>
  <si>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</si>
  <si>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</si>
  <si>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</si>
  <si>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</si>
  <si>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</si>
  <si>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</si>
  <si>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</si>
  <si>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</si>
  <si>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</si>
  <si>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</si>
  <si>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</si>
  <si>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</si>
  <si>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</si>
  <si>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</si>
  <si>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</si>
  <si>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</si>
  <si>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</si>
  <si>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</si>
  <si>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</si>
  <si>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</si>
  <si>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</si>
  <si>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</si>
  <si>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</si>
  <si>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</si>
  <si>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</si>
  <si>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</si>
  <si>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</si>
  <si>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</si>
  <si>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</si>
  <si>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</si>
  <si>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</si>
  <si>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</si>
  <si>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</si>
  <si>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</si>
  <si>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</si>
  <si>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</si>
  <si>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</si>
  <si>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</si>
  <si>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</si>
  <si>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</si>
  <si>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</si>
  <si>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</si>
  <si>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</si>
  <si>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</si>
  <si>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</si>
  <si>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</si>
  <si>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</si>
  <si>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</si>
  <si>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</si>
  <si>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</si>
  <si>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</si>
  <si>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</si>
  <si>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</si>
  <si>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</si>
  <si>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</si>
  <si>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</si>
  <si>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</si>
  <si>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</si>
  <si>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</si>
  <si>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</si>
  <si>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</si>
  <si>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</si>
  <si>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</si>
  <si>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</si>
  <si>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</si>
  <si>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</si>
  <si>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</si>
  <si>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</si>
  <si>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</si>
  <si>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</si>
  <si>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</si>
  <si>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</si>
  <si>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</si>
  <si>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</si>
  <si>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</si>
  <si>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</si>
  <si>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</si>
  <si>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</si>
  <si>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</si>
  <si>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</si>
  <si>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</si>
  <si>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</si>
  <si>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</si>
  <si>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</si>
  <si>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</si>
  <si>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</si>
  <si>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</si>
  <si>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</si>
  <si>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</si>
  <si>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</si>
  <si>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</si>
  <si>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</si>
  <si>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</si>
  <si>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</si>
  <si>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</si>
  <si>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</si>
  <si>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</si>
  <si>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</si>
  <si>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</si>
  <si>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</si>
  <si>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</si>
  <si>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</si>
  <si>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</si>
  <si>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</si>
  <si>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</si>
  <si>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</si>
  <si>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</si>
  <si>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</si>
  <si>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</si>
  <si>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</si>
  <si>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</si>
  <si>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</si>
  <si>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</si>
  <si>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</si>
  <si>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</si>
  <si>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</si>
  <si>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</si>
  <si>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</si>
  <si>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</si>
  <si>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</si>
  <si>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</si>
  <si>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</si>
  <si>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</si>
  <si>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</si>
  <si>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</si>
  <si>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</si>
  <si>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</si>
  <si>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</si>
  <si>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</si>
  <si>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</si>
  <si>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</si>
  <si>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</si>
  <si>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</si>
  <si>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</si>
  <si>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</si>
  <si>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</si>
  <si>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</si>
  <si>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</si>
  <si>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</si>
  <si>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</si>
  <si>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</si>
  <si>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</si>
  <si>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</si>
  <si>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</si>
  <si>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</si>
  <si>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</si>
  <si>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</si>
  <si>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</si>
  <si>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</si>
  <si>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</si>
  <si>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</si>
  <si>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</si>
  <si>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</si>
  <si>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</si>
  <si>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</si>
  <si>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</si>
  <si>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</si>
  <si>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</si>
  <si>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</si>
  <si>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</si>
  <si>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</si>
  <si>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</si>
  <si>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</si>
  <si>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</si>
  <si>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</si>
  <si>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</si>
  <si>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</si>
  <si>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</si>
  <si>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</si>
  <si>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</si>
  <si>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</si>
  <si>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</si>
  <si>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</si>
  <si>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</si>
  <si>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</si>
  <si>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</si>
  <si>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</si>
  <si>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</si>
  <si>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</si>
  <si>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</si>
  <si>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</si>
  <si>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</si>
  <si>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</si>
  <si>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</si>
  <si>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</si>
  <si>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</si>
  <si>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</si>
  <si>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</si>
  <si>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</si>
  <si>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</si>
  <si>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</si>
  <si>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</si>
  <si>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</si>
  <si>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</si>
  <si>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</si>
  <si>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</si>
  <si>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</si>
  <si>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</si>
  <si>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</si>
  <si>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</si>
  <si>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</si>
  <si>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</si>
  <si>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</si>
  <si>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</si>
  <si>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</si>
  <si>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</si>
  <si>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</si>
  <si>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</si>
  <si>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</si>
  <si>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</si>
  <si>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</si>
  <si>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</si>
  <si>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</si>
  <si>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</si>
  <si>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</si>
  <si>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</si>
  <si>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</si>
  <si>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</si>
  <si>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</si>
  <si>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</si>
  <si>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</si>
  <si>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</si>
  <si>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</si>
  <si>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</si>
  <si>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</si>
  <si>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</si>
  <si>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</si>
  <si>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</si>
  <si>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</si>
  <si>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</si>
  <si>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</si>
  <si>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</si>
  <si>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</si>
  <si>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</si>
  <si>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</si>
  <si>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</si>
  <si>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</si>
  <si>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</si>
  <si>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</si>
  <si>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</si>
  <si>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</si>
  <si>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</si>
  <si>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</si>
  <si>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</si>
  <si>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</si>
  <si>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</si>
  <si>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</si>
  <si>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</si>
  <si>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</si>
  <si>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</si>
  <si>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</si>
  <si>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</si>
  <si>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</si>
  <si>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</si>
  <si>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</si>
  <si>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</si>
  <si>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</si>
  <si>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</si>
  <si>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</si>
  <si>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</si>
  <si>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</si>
  <si>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</si>
  <si>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</si>
  <si>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</si>
  <si>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</si>
  <si>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</si>
  <si>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</si>
  <si>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</si>
  <si>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</si>
  <si>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</si>
  <si>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</si>
  <si>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</si>
  <si>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</si>
  <si>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</si>
  <si>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</si>
  <si>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</si>
  <si>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</si>
  <si>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</si>
  <si>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</si>
  <si>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</si>
  <si>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</si>
  <si>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</si>
  <si>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</si>
  <si>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</si>
  <si>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</si>
  <si>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</si>
  <si>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</si>
  <si>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</si>
  <si>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</si>
  <si>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</si>
  <si>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</si>
  <si>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</si>
  <si>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</si>
  <si>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</si>
  <si>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</si>
  <si>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</si>
  <si>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</si>
  <si>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</si>
  <si>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</si>
  <si>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</si>
  <si>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</si>
  <si>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</si>
  <si>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</si>
  <si>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</si>
  <si>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</si>
  <si>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</si>
  <si>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</si>
  <si>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</si>
  <si>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</si>
  <si>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</si>
  <si>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</si>
  <si>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</si>
  <si>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</si>
  <si>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</si>
  <si>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</si>
  <si>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</si>
  <si>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</si>
  <si>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</si>
  <si>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</si>
  <si>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</si>
  <si>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</si>
  <si>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</si>
  <si>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</si>
  <si>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</si>
  <si>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</si>
  <si>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</si>
  <si>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</si>
  <si>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</si>
  <si>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</si>
  <si>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</si>
  <si>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</si>
  <si>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</si>
  <si>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</si>
  <si>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</si>
  <si>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</si>
  <si>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</si>
  <si>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</si>
  <si>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</si>
  <si>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</si>
  <si>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</si>
  <si>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</si>
  <si>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</si>
  <si>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</si>
  <si>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</si>
  <si>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</si>
  <si>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</si>
  <si>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</si>
  <si>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</si>
  <si>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</si>
  <si>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</si>
  <si>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</si>
  <si>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</si>
  <si>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</si>
  <si>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</si>
  <si>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</si>
  <si>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</si>
  <si>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</si>
  <si>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</si>
  <si>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</si>
  <si>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</si>
  <si>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</si>
  <si>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</si>
  <si>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</si>
  <si>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</si>
  <si>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</si>
  <si>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</si>
  <si>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</si>
  <si>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</si>
  <si>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</si>
  <si>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</si>
  <si>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</si>
  <si>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</si>
  <si>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</si>
  <si>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</si>
  <si>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</si>
  <si>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</si>
  <si>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</si>
  <si>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</si>
  <si>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</si>
  <si>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</si>
  <si>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</si>
  <si>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</si>
  <si>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</si>
  <si>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</si>
  <si>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</si>
  <si>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</si>
  <si>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</si>
  <si>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</si>
  <si>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</si>
  <si>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</si>
  <si>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</si>
  <si>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</si>
  <si>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</si>
  <si>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</si>
  <si>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</si>
  <si>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</si>
  <si>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</si>
  <si>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</si>
  <si>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</si>
  <si>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</si>
  <si>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</si>
  <si>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</si>
  <si>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</si>
  <si>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</si>
  <si>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</si>
  <si>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</si>
  <si>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</si>
  <si>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</si>
  <si>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</si>
  <si>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</si>
  <si>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</si>
  <si>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</si>
  <si>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</si>
  <si>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</si>
  <si>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</si>
  <si>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</si>
  <si>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</si>
  <si>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</si>
  <si>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</si>
  <si>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</si>
  <si>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</si>
  <si>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</si>
  <si>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</si>
  <si>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</si>
  <si>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</si>
  <si>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</si>
  <si>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</si>
  <si>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</si>
  <si>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</si>
  <si>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</si>
  <si>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</si>
  <si>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</si>
  <si>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</si>
  <si>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</si>
  <si>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</si>
  <si>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</si>
  <si>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</si>
  <si>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</si>
  <si>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</si>
  <si>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</si>
  <si>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</si>
  <si>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</si>
  <si>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</si>
  <si>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</si>
  <si>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</si>
  <si>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</si>
  <si>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</si>
  <si>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</si>
  <si>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</si>
  <si>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</si>
  <si>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</si>
  <si>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</si>
  <si>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</si>
  <si>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</si>
  <si>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</si>
  <si>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</si>
  <si>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</si>
  <si>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</si>
  <si>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</si>
  <si>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</si>
  <si>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</si>
  <si>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</si>
  <si>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</si>
  <si>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</si>
  <si>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</si>
  <si>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</si>
  <si>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</si>
  <si>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</si>
  <si>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</si>
  <si>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</si>
  <si>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</si>
  <si>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</si>
  <si>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</si>
  <si>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</si>
  <si>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</si>
  <si>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</si>
  <si>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</si>
  <si>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</si>
  <si>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</si>
  <si>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</si>
  <si>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</si>
  <si>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</si>
  <si>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</si>
  <si>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</si>
  <si>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</si>
  <si>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</si>
  <si>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</si>
  <si>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</si>
  <si>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</si>
  <si>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</si>
  <si>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</si>
  <si>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</si>
  <si>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</si>
  <si>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</si>
  <si>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</si>
  <si>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</si>
  <si>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</si>
  <si>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</si>
  <si>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</si>
  <si>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</si>
  <si>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</si>
  <si>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</si>
  <si>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</si>
  <si>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</si>
  <si>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</si>
  <si>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</si>
  <si>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</si>
  <si>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</si>
  <si>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</si>
  <si>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</si>
  <si>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</si>
  <si>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</si>
  <si>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</si>
  <si>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</si>
  <si>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</si>
  <si>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</si>
  <si>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</si>
  <si>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</si>
  <si>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</si>
  <si>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</si>
  <si>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</si>
  <si>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</si>
  <si>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</si>
  <si>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</si>
  <si>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</si>
  <si>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</si>
  <si>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</si>
  <si>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</si>
  <si>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</si>
  <si>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</si>
  <si>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</si>
  <si>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</si>
  <si>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</si>
  <si>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</si>
  <si>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</si>
  <si>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</si>
  <si>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</si>
  <si>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</si>
  <si>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</si>
  <si>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</si>
  <si>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</si>
  <si>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</si>
  <si>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</si>
  <si>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</si>
  <si>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</si>
  <si>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</si>
  <si>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</si>
  <si>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</si>
  <si>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</si>
  <si>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</si>
  <si>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</si>
  <si>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</si>
  <si>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</si>
  <si>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</si>
  <si>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</si>
  <si>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</si>
  <si>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</si>
  <si>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</si>
  <si>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</si>
  <si>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</si>
  <si>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</si>
  <si>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</si>
  <si>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</si>
  <si>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</si>
  <si>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</si>
  <si>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</si>
  <si>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</si>
  <si>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</si>
  <si>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</si>
  <si>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</si>
  <si>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</si>
  <si>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</si>
  <si>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</si>
  <si>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</si>
  <si>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</si>
  <si>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</si>
  <si>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</si>
  <si>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</si>
  <si>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</si>
  <si>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</si>
  <si>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</si>
  <si>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</si>
  <si>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</si>
  <si>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</si>
  <si>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</si>
  <si>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</si>
  <si>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</si>
  <si>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</si>
  <si>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</si>
  <si>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</si>
  <si>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</si>
  <si>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</si>
  <si>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</si>
  <si>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</si>
  <si>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</si>
  <si>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</si>
  <si>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</si>
  <si>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</si>
  <si>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</si>
  <si>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</si>
  <si>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</si>
  <si>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</si>
  <si>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</si>
  <si>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</si>
  <si>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</si>
  <si>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</si>
  <si>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</si>
  <si>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</si>
  <si>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</si>
  <si>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</si>
  <si>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</si>
  <si>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</si>
  <si>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</si>
  <si>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</si>
  <si>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</si>
  <si>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</si>
  <si>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</si>
  <si>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</si>
  <si>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</si>
  <si>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</si>
  <si>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</si>
  <si>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</si>
  <si>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</si>
  <si>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</si>
  <si>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</si>
  <si>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</si>
  <si>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</si>
  <si>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</si>
  <si>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</si>
  <si>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</si>
  <si>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</si>
  <si>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</si>
  <si>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</si>
  <si>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</si>
  <si>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</si>
  <si>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</si>
  <si>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</si>
  <si>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</si>
  <si>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</si>
  <si>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</si>
  <si>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</si>
  <si>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</si>
  <si>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</si>
  <si>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</si>
  <si>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</si>
  <si>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</si>
  <si>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</si>
  <si>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</si>
  <si>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</si>
  <si>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</si>
  <si>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</si>
  <si>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</si>
  <si>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</si>
  <si>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</si>
  <si>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</si>
  <si>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</si>
  <si>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</si>
  <si>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</si>
  <si>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</si>
  <si>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</si>
  <si>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</si>
  <si>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</si>
  <si>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</si>
  <si>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</si>
  <si>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</si>
  <si>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</si>
  <si>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</si>
  <si>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</si>
  <si>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</si>
  <si>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</si>
  <si>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</si>
  <si>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</si>
  <si>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</si>
  <si>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</si>
  <si>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</si>
  <si>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</si>
  <si>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</si>
  <si>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</si>
  <si>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</si>
  <si>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</si>
  <si>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</si>
  <si>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</si>
  <si>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</si>
  <si>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</si>
  <si>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</si>
  <si>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</si>
  <si>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</si>
  <si>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</si>
  <si>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</si>
  <si>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</si>
  <si>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</si>
  <si>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</si>
  <si>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</si>
  <si>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</si>
  <si>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</si>
  <si>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</si>
  <si>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</si>
  <si>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</si>
  <si>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</si>
  <si>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</si>
  <si>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</si>
  <si>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</si>
  <si>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</si>
  <si>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</si>
  <si>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</si>
  <si>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</si>
  <si>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</si>
  <si>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</si>
  <si>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</si>
  <si>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</si>
  <si>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</si>
  <si>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</si>
  <si>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</si>
  <si>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</si>
  <si>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</si>
  <si>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</si>
  <si>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</si>
  <si>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</si>
  <si>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</si>
  <si>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</si>
  <si>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</si>
  <si>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</si>
  <si>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</si>
  <si>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</si>
  <si>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</si>
  <si>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</si>
  <si>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</si>
  <si>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</si>
  <si>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</si>
  <si>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</si>
  <si>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</si>
  <si>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</si>
  <si>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</si>
  <si>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</si>
  <si>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</si>
  <si>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</si>
  <si>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</si>
  <si>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</si>
  <si>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</si>
  <si>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</si>
  <si>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</si>
  <si>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</si>
  <si>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</si>
  <si>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</si>
  <si>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</si>
  <si>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</si>
  <si>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</si>
  <si>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</si>
  <si>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</si>
  <si>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</si>
  <si>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</si>
  <si>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</si>
  <si>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</si>
  <si>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</si>
  <si>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</si>
  <si>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</si>
  <si>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</si>
  <si>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</si>
  <si>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</si>
  <si>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</si>
  <si>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</si>
  <si>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</si>
  <si>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</si>
  <si>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</si>
  <si>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</si>
  <si>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</si>
  <si>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</si>
  <si>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</si>
  <si>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</si>
  <si>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</si>
  <si>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</si>
  <si>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</si>
  <si>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</si>
  <si>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</si>
  <si>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</si>
  <si>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</si>
  <si>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</si>
  <si>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</si>
  <si>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</si>
  <si>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</si>
  <si>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</si>
  <si>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</si>
  <si>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</si>
  <si>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</si>
  <si>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</si>
  <si>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</si>
  <si>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</si>
  <si>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</si>
  <si>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</si>
  <si>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</si>
  <si>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</si>
  <si>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</si>
  <si>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</si>
  <si>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</si>
  <si>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</si>
  <si>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</si>
  <si>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</si>
  <si>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</si>
  <si>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</si>
  <si>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</si>
  <si>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</si>
  <si>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</si>
  <si>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</si>
  <si>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</si>
  <si>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</si>
  <si>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</si>
  <si>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</si>
  <si>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</si>
  <si>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</si>
  <si>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</si>
  <si>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</si>
  <si>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</si>
  <si>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</si>
  <si>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</si>
  <si>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</si>
  <si>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</si>
  <si>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</si>
  <si>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</si>
  <si>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</si>
  <si>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</si>
  <si>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</si>
  <si>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</si>
  <si>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</si>
  <si>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</si>
  <si>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</si>
  <si>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</si>
  <si>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</si>
  <si>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</si>
  <si>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</si>
  <si>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</si>
  <si>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</si>
  <si>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</si>
  <si>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</si>
  <si>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</si>
  <si>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</si>
  <si>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</si>
  <si>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</si>
  <si>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</si>
  <si>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</si>
  <si>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</si>
  <si>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</si>
  <si>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</si>
  <si>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</si>
  <si>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</si>
  <si>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</si>
  <si>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</si>
  <si>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</si>
  <si>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</si>
  <si>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</si>
  <si>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</si>
  <si>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</si>
  <si>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</si>
  <si>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</si>
  <si>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</si>
  <si>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</si>
  <si>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</si>
  <si>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</si>
  <si>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</si>
  <si>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</si>
  <si>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</si>
  <si>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</si>
  <si>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</si>
  <si>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</si>
  <si>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</si>
  <si>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</si>
  <si>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</si>
  <si>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</si>
  <si>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</si>
  <si>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</si>
  <si>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</si>
  <si>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</si>
  <si>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</si>
  <si>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</si>
  <si>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</si>
  <si>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</si>
  <si>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</si>
  <si>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</si>
  <si>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</si>
  <si>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</si>
  <si>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</si>
  <si>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</si>
  <si>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</si>
  <si>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</si>
  <si>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</si>
  <si>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</si>
  <si>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</si>
  <si>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</si>
  <si>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</si>
  <si>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</si>
  <si>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</si>
  <si>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</si>
  <si>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</si>
  <si>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</si>
  <si>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</si>
  <si>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</si>
  <si>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</si>
  <si>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</si>
  <si>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</si>
  <si>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</si>
  <si>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</si>
  <si>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</si>
  <si>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</si>
  <si>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</si>
  <si>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</si>
  <si>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</si>
  <si>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</si>
  <si>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</si>
  <si>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</si>
  <si>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</si>
  <si>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</si>
  <si>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</si>
  <si>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</si>
  <si>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</si>
  <si>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</si>
  <si>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</si>
  <si>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</si>
  <si>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</si>
  <si>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</si>
  <si>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</si>
  <si>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</si>
  <si>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</si>
  <si>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</si>
  <si>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</si>
  <si>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</si>
  <si>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</si>
  <si>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</si>
  <si>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</si>
  <si>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</si>
  <si>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</si>
  <si>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</si>
  <si>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</si>
  <si>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</si>
  <si>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</si>
  <si>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</si>
  <si>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</si>
  <si>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</si>
  <si>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</si>
  <si>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</si>
  <si>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</si>
  <si>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</si>
  <si>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</si>
  <si>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</si>
  <si>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</si>
  <si>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</si>
  <si>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</si>
  <si>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</si>
  <si>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</si>
  <si>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</si>
  <si>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</si>
  <si>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</si>
  <si>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</si>
  <si>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</si>
  <si>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</si>
  <si>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</si>
  <si>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</si>
  <si>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</si>
  <si>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</si>
  <si>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</si>
  <si>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</si>
  <si>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</si>
  <si>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</si>
  <si>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</si>
  <si>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</si>
  <si>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</si>
  <si>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</si>
  <si>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</si>
  <si>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</si>
  <si>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</si>
  <si>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</si>
  <si>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</si>
  <si>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</si>
  <si>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</si>
  <si>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</si>
  <si>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</si>
  <si>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</si>
  <si>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</si>
  <si>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</si>
  <si>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</si>
  <si>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</si>
  <si>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</si>
  <si>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</si>
  <si>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</si>
  <si>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</si>
  <si>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</si>
  <si>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</si>
  <si>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</si>
  <si>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</si>
  <si>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</si>
  <si>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</si>
  <si>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</si>
  <si>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</si>
  <si>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</si>
  <si>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</si>
  <si>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</si>
  <si>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</si>
  <si>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</si>
  <si>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</si>
  <si>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</si>
  <si>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</si>
  <si>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</si>
  <si>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</si>
  <si>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</si>
  <si>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</si>
  <si>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</si>
  <si>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</si>
  <si>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</si>
  <si>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</si>
  <si>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</si>
  <si>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</si>
  <si>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</si>
  <si>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</si>
  <si>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</si>
  <si>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</si>
  <si>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</si>
  <si>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</si>
  <si>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</si>
  <si>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</si>
  <si>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</si>
  <si>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</si>
  <si>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</si>
  <si>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</si>
  <si>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</si>
  <si>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</si>
  <si>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</si>
  <si>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</si>
  <si>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</si>
  <si>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</si>
  <si>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</si>
  <si>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</si>
  <si>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</si>
  <si>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</si>
  <si>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</si>
  <si>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</si>
  <si>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</si>
  <si>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</si>
  <si>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</si>
  <si>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</si>
  <si>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</si>
  <si>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</si>
  <si>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</si>
  <si>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</si>
  <si>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</si>
  <si>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</si>
  <si>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</si>
  <si>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</si>
  <si>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</si>
  <si>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</si>
  <si>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</si>
  <si>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</si>
  <si>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</si>
  <si>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</si>
  <si>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</si>
  <si>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</si>
  <si>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</si>
  <si>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</si>
  <si>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</si>
  <si>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</si>
  <si>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</si>
  <si>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</si>
  <si>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</si>
  <si>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</si>
  <si>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</si>
  <si>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</si>
  <si>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</si>
  <si>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</si>
  <si>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</si>
  <si>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</si>
  <si>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</si>
  <si>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</si>
  <si>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</si>
  <si>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</si>
  <si>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</si>
  <si>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</si>
  <si>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</si>
  <si>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</si>
  <si>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</si>
  <si>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</si>
  <si>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</si>
  <si>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</si>
  <si>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</si>
  <si>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</si>
  <si>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</si>
  <si>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</si>
  <si>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</si>
  <si>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</si>
  <si>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</si>
  <si>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</si>
  <si>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</si>
  <si>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</si>
  <si>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</si>
  <si>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</si>
  <si>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</si>
  <si>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</si>
  <si>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</si>
  <si>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</si>
  <si>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</si>
  <si>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</si>
  <si>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</si>
  <si>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</si>
  <si>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</si>
  <si>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</si>
  <si>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</si>
  <si>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</si>
  <si>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</si>
  <si>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</si>
  <si>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</si>
  <si>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</si>
  <si>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</si>
  <si>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</si>
  <si>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</si>
  <si>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</si>
  <si>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</si>
  <si>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</si>
  <si>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</si>
  <si>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</si>
  <si>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</si>
  <si>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</si>
  <si>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</si>
  <si>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</si>
  <si>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</si>
  <si>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</si>
  <si>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</si>
  <si>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</si>
  <si>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</si>
  <si>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</si>
  <si>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</si>
  <si>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</si>
  <si>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</si>
  <si>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</si>
  <si>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</si>
  <si>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</si>
  <si>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</si>
  <si>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</si>
  <si>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</si>
  <si>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</si>
  <si>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</si>
  <si>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</si>
  <si>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</si>
  <si>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</si>
  <si>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</si>
  <si>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</si>
  <si>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</si>
  <si>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</si>
  <si>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</si>
  <si>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</si>
  <si>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</si>
  <si>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</si>
  <si>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</si>
  <si>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</si>
  <si>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</si>
  <si>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</si>
  <si>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</si>
  <si>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</si>
  <si>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</si>
  <si>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</si>
  <si>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</si>
  <si>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</si>
  <si>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</si>
  <si>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</si>
  <si>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</si>
  <si>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</si>
  <si>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</si>
  <si>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</si>
  <si>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</si>
  <si>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</si>
  <si>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</si>
  <si>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</si>
  <si>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</si>
  <si>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</si>
  <si>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</si>
  <si>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</si>
  <si>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</si>
  <si>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</si>
  <si>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</si>
  <si>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</si>
  <si>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</si>
  <si>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</si>
  <si>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</si>
  <si>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</si>
  <si>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</si>
  <si>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</si>
  <si>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</si>
  <si>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</si>
  <si>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</si>
  <si>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</si>
  <si>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</si>
  <si>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</si>
  <si>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</si>
  <si>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</si>
  <si>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</si>
  <si>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</si>
  <si>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</si>
  <si>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</si>
  <si>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</si>
  <si>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</si>
  <si>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</si>
  <si>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</si>
  <si>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</si>
  <si>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</si>
  <si>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</si>
  <si>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</si>
  <si>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</si>
  <si>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</si>
  <si>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</si>
  <si>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</si>
  <si>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</si>
  <si>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</si>
  <si>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</si>
  <si>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</si>
  <si>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</si>
  <si>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</si>
  <si>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</si>
  <si>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</si>
  <si>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</si>
  <si>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</si>
  <si>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</si>
  <si>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</si>
  <si>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</si>
  <si>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</si>
  <si>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</si>
  <si>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</si>
  <si>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</si>
  <si>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</si>
  <si>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</si>
  <si>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</si>
  <si>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</si>
  <si>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</si>
  <si>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</si>
  <si>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</si>
  <si>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</si>
  <si>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</si>
  <si>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</si>
  <si>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</si>
  <si>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</si>
  <si>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</si>
  <si>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</si>
  <si>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</si>
  <si>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</si>
  <si>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</si>
  <si>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</si>
  <si>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</si>
  <si>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</si>
  <si>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</si>
  <si>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</si>
  <si>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</si>
  <si>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</si>
  <si>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</si>
  <si>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</si>
  <si>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</si>
  <si>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</si>
  <si>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</si>
  <si>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</si>
  <si>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</si>
  <si>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</si>
  <si>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</si>
  <si>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</si>
  <si>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</si>
  <si>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</si>
  <si>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</si>
  <si>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</si>
  <si>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</si>
  <si>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</si>
  <si>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</si>
  <si>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</si>
  <si>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</si>
  <si>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</si>
  <si>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</si>
  <si>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</si>
  <si>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</si>
  <si>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</si>
  <si>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</si>
  <si>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</si>
  <si>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</si>
  <si>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</si>
  <si>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</si>
  <si>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</si>
  <si>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</si>
  <si>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</si>
  <si>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</si>
  <si>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</si>
  <si>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</si>
  <si>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</si>
  <si>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</si>
  <si>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</si>
  <si>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</si>
  <si>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</si>
  <si>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</si>
  <si>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</si>
  <si>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</si>
  <si>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</si>
  <si>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</si>
  <si>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</si>
  <si>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</si>
  <si>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</si>
  <si>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</si>
  <si>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</si>
  <si>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</si>
  <si>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</si>
  <si>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</si>
  <si>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</si>
  <si>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</si>
  <si>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</si>
  <si>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</si>
  <si>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</si>
  <si>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</si>
  <si>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</si>
  <si>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</si>
  <si>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</si>
  <si>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</si>
  <si>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</si>
  <si>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</si>
  <si>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</si>
  <si>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</si>
  <si>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</si>
  <si>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</si>
  <si>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</si>
  <si>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</si>
  <si>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</si>
  <si>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</si>
  <si>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</si>
  <si>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</si>
  <si>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</si>
  <si>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</si>
  <si>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</si>
  <si>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</si>
  <si>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</si>
  <si>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</si>
  <si>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</si>
  <si>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</si>
  <si>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</si>
  <si>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</si>
  <si>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</si>
  <si>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</si>
  <si>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</si>
  <si>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</si>
  <si>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</si>
  <si>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</si>
  <si>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</si>
  <si>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</si>
  <si>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</si>
  <si>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</si>
  <si>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</si>
  <si>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</si>
  <si>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</si>
  <si>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</si>
  <si>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</si>
  <si>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</si>
  <si>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</si>
  <si>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</si>
  <si>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</si>
  <si>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</si>
  <si>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</si>
  <si>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</si>
  <si>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</si>
  <si>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</si>
  <si>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</si>
  <si>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</si>
  <si>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</si>
  <si>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</si>
  <si>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</si>
  <si>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</si>
  <si>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</si>
  <si>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</si>
  <si>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</si>
  <si>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</si>
  <si>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</si>
  <si>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</si>
  <si>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</si>
  <si>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</si>
  <si>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</si>
  <si>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</si>
  <si>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</si>
  <si>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</si>
  <si>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</si>
  <si>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</si>
  <si>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</si>
  <si>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</si>
  <si>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</si>
  <si>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</si>
  <si>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</si>
  <si>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</si>
  <si>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</si>
  <si>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</si>
  <si>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</si>
  <si>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</si>
  <si>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</si>
  <si>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</si>
  <si>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</si>
  <si>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</si>
  <si>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</si>
  <si>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</si>
  <si>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</si>
  <si>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</si>
  <si>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</si>
  <si>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</si>
  <si>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</si>
  <si>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</si>
  <si>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</si>
  <si>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</si>
  <si>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</si>
  <si>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</si>
  <si>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</si>
  <si>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</si>
  <si>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</si>
  <si>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</si>
  <si>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</si>
  <si>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</si>
  <si>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</si>
  <si>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</si>
  <si>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</si>
  <si>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</si>
  <si>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</si>
  <si>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</si>
  <si>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</si>
  <si>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</si>
  <si>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</si>
  <si>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</si>
  <si>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</si>
  <si>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</si>
  <si>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</si>
  <si>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</si>
  <si>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</si>
  <si>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</si>
  <si>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</si>
  <si>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</si>
  <si>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</si>
  <si>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</si>
  <si>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</si>
  <si>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</si>
  <si>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</si>
  <si>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</si>
  <si>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</si>
  <si>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</si>
  <si>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</si>
  <si>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</si>
  <si>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</si>
  <si>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</si>
  <si>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</si>
  <si>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</si>
  <si>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</si>
  <si>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</si>
  <si>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</si>
  <si>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</si>
  <si>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</si>
  <si>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</si>
  <si>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</si>
  <si>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</si>
  <si>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</si>
  <si>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</si>
  <si>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</si>
  <si>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</si>
  <si>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</si>
  <si>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</si>
  <si>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</si>
  <si>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</si>
  <si>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</si>
  <si>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</si>
  <si>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</si>
  <si>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</si>
  <si>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</si>
  <si>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</si>
  <si>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</si>
  <si>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</si>
  <si>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</si>
  <si>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</si>
  <si>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</si>
  <si>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</si>
  <si>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</si>
  <si>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</si>
  <si>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</si>
  <si>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</si>
  <si>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</si>
  <si>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</si>
  <si>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</si>
  <si>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</si>
  <si>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</si>
  <si>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</si>
  <si>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</si>
  <si>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</si>
  <si>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</si>
  <si>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</si>
  <si>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</si>
  <si>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</si>
  <si>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</si>
  <si>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</si>
  <si>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</si>
  <si>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</si>
  <si>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</si>
  <si>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</si>
  <si>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</si>
  <si>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</si>
  <si>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</si>
  <si>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</si>
  <si>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</si>
  <si>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</si>
  <si>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</si>
  <si>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</si>
  <si>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</si>
  <si>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</si>
  <si>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</si>
  <si>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</si>
  <si>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</si>
  <si>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</si>
  <si>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</si>
  <si>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</si>
  <si>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</si>
  <si>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</si>
  <si>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</si>
  <si>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</si>
  <si>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</si>
  <si>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</si>
  <si>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</si>
  <si>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</si>
  <si>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</si>
  <si>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</si>
  <si>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</si>
  <si>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</si>
  <si>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</si>
  <si>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</si>
  <si>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</si>
  <si>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</si>
  <si>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</si>
  <si>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</si>
  <si>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</si>
  <si>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</si>
  <si>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</si>
  <si>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</si>
  <si>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</si>
  <si>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</si>
  <si>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</si>
  <si>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</si>
  <si>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</si>
  <si>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</si>
  <si>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</si>
  <si>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</si>
  <si>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</si>
  <si>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</si>
  <si>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</si>
  <si>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</si>
  <si>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</si>
  <si>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</si>
  <si>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</si>
  <si>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</si>
  <si>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</si>
  <si>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</si>
  <si>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</si>
  <si>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</si>
  <si>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</si>
  <si>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</si>
  <si>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</si>
  <si>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</si>
  <si>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</si>
  <si>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</si>
  <si>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</si>
  <si>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</si>
  <si>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</si>
  <si>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</si>
  <si>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</si>
  <si>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</si>
  <si>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</si>
  <si>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</si>
  <si>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</si>
  <si>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</si>
  <si>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</si>
  <si>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</si>
  <si>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</si>
  <si>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</si>
  <si>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</si>
  <si>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</si>
  <si>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</si>
  <si>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</si>
  <si>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</si>
  <si>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</si>
  <si>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</si>
  <si>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</si>
  <si>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</si>
  <si>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</si>
  <si>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</si>
  <si>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</si>
  <si>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</si>
  <si>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</si>
  <si>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</si>
  <si>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</si>
  <si>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</si>
  <si>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</si>
  <si>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</si>
  <si>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</si>
  <si>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</si>
  <si>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</si>
  <si>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</si>
  <si>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</si>
  <si>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</si>
  <si>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</si>
  <si>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</si>
  <si>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</si>
  <si>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</si>
  <si>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</si>
  <si>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</si>
  <si>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</si>
  <si>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</si>
  <si>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</si>
  <si>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</si>
  <si>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</si>
  <si>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</si>
  <si>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</si>
  <si>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</si>
  <si>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</si>
  <si>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</si>
  <si>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</si>
  <si>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</si>
  <si>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</si>
  <si>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</si>
  <si>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</si>
  <si>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</si>
  <si>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</si>
  <si>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</si>
  <si>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</si>
  <si>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</si>
  <si>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</si>
  <si>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</si>
  <si>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</si>
  <si>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</si>
  <si>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</si>
  <si>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</si>
  <si>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</si>
  <si>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</si>
  <si>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</si>
  <si>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</si>
  <si>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</si>
  <si>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</si>
  <si>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</si>
  <si>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</si>
  <si>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</si>
  <si>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</si>
  <si>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</si>
  <si>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</si>
  <si>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</si>
  <si>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</si>
  <si>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</si>
  <si>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</si>
  <si>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</si>
  <si>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</si>
  <si>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</si>
  <si>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</si>
  <si>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</si>
  <si>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</si>
  <si>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</si>
  <si>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</si>
  <si>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</si>
  <si>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</si>
  <si>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</si>
  <si>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</si>
  <si>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</si>
  <si>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</si>
  <si>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</si>
  <si>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</si>
  <si>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</si>
  <si>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</si>
  <si>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</si>
  <si>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</si>
  <si>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</si>
  <si>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</si>
  <si>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</si>
  <si>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</si>
  <si>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</si>
  <si>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</si>
  <si>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</si>
  <si>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</si>
  <si>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</si>
  <si>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</si>
  <si>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</si>
  <si>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</si>
  <si>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</si>
  <si>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</si>
  <si>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</si>
  <si>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</si>
  <si>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</si>
  <si>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</si>
  <si>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</si>
  <si>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</si>
  <si>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</si>
  <si>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</si>
  <si>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</si>
  <si>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</si>
  <si>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</si>
  <si>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</si>
  <si>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</si>
  <si>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</si>
  <si>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</si>
  <si>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</si>
  <si>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</si>
  <si>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</si>
  <si>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</si>
  <si>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</si>
  <si>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</si>
  <si>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</si>
  <si>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</si>
  <si>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</si>
  <si>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</si>
  <si>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</si>
  <si>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</si>
  <si>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</si>
  <si>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</si>
  <si>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</si>
  <si>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</si>
  <si>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</si>
  <si>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</si>
  <si>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</si>
  <si>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</si>
  <si>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</si>
  <si>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</si>
  <si>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</si>
  <si>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</si>
  <si>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</si>
  <si>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</si>
  <si>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</si>
  <si>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</si>
  <si>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</si>
  <si>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</si>
  <si>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</si>
  <si>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</si>
  <si>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</si>
  <si>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</si>
  <si>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</si>
  <si>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</si>
  <si>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</si>
  <si>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</si>
  <si>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</si>
  <si>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</si>
  <si>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</si>
  <si>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</si>
  <si>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</si>
  <si>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</si>
  <si>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</si>
  <si>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</si>
  <si>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</si>
  <si>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</si>
  <si>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</si>
  <si>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</si>
  <si>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</si>
  <si>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</si>
  <si>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</si>
  <si>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</si>
  <si>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</si>
  <si>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</si>
  <si>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</si>
  <si>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</si>
  <si>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</si>
  <si>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</si>
  <si>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</si>
  <si>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</si>
  <si>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</si>
  <si>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</si>
  <si>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</si>
  <si>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</si>
  <si>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</si>
  <si>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</si>
  <si>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</si>
  <si>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</si>
  <si>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</si>
  <si>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</si>
  <si>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</si>
  <si>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</si>
  <si>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</si>
  <si>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</si>
  <si>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</si>
  <si>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</si>
  <si>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</si>
  <si>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</si>
  <si>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</si>
  <si>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</si>
  <si>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</si>
  <si>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</si>
  <si>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</si>
  <si>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</si>
  <si>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</si>
  <si>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</si>
  <si>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</si>
  <si>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</si>
  <si>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</si>
  <si>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</si>
  <si>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</si>
  <si>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</si>
  <si>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</si>
  <si>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</si>
  <si>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</si>
  <si>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</si>
  <si>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</si>
  <si>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</si>
  <si>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</si>
  <si>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</si>
  <si>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</si>
  <si>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</si>
  <si>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</si>
  <si>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</si>
  <si>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</si>
  <si>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</si>
  <si>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</si>
  <si>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</si>
  <si>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</si>
  <si>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</si>
  <si>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</si>
  <si>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</si>
  <si>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</si>
  <si>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</si>
  <si>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</si>
  <si>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</si>
  <si>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</si>
  <si>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</si>
  <si>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</si>
  <si>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</si>
  <si>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</si>
  <si>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</si>
  <si>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</si>
  <si>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</si>
  <si>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</si>
  <si>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</si>
  <si>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</si>
  <si>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</si>
  <si>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</si>
  <si>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</si>
  <si>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</si>
  <si>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</si>
  <si>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</si>
  <si>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</si>
  <si>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</si>
  <si>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</si>
  <si>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</si>
  <si>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</si>
  <si>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</si>
  <si>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</si>
  <si>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</si>
  <si>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</si>
  <si>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</si>
  <si>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</si>
  <si>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</si>
  <si>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</si>
  <si>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</si>
  <si>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</si>
  <si>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</si>
  <si>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</si>
  <si>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</si>
  <si>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</si>
  <si>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</si>
  <si>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</si>
  <si>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</si>
  <si>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</si>
  <si>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</si>
  <si>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</si>
  <si>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</si>
  <si>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</si>
  <si>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</si>
  <si>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</si>
  <si>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</si>
  <si>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</si>
  <si>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</si>
  <si>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</si>
  <si>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</si>
  <si>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</si>
  <si>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</si>
  <si>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</si>
  <si>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</si>
  <si>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</si>
  <si>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</si>
  <si>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</si>
  <si>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</si>
  <si>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</si>
  <si>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</si>
  <si>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</si>
  <si>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</si>
  <si>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</si>
  <si>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</si>
  <si>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</si>
  <si>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</si>
  <si>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</si>
  <si>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</si>
  <si>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</si>
  <si>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</si>
  <si>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</si>
  <si>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</si>
  <si>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</si>
  <si>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</si>
  <si>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</si>
  <si>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</si>
  <si>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</si>
  <si>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</si>
  <si>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</si>
  <si>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</si>
  <si>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</si>
  <si>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</si>
  <si>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</si>
  <si>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</si>
  <si>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</si>
  <si>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</si>
  <si>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</si>
  <si>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</si>
  <si>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</si>
  <si>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</si>
  <si>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</si>
  <si>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</si>
  <si>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</si>
  <si>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</si>
  <si>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</si>
  <si>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</si>
  <si>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</si>
  <si>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</si>
  <si>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</si>
  <si>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</si>
  <si>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</si>
  <si>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</si>
  <si>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</si>
  <si>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</si>
  <si>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</si>
  <si>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</si>
  <si>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</si>
  <si>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</si>
  <si>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</si>
  <si>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</si>
  <si>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</si>
  <si>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</si>
  <si>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</si>
  <si>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</si>
  <si>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</si>
  <si>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</si>
  <si>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</si>
  <si>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</si>
  <si>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</si>
  <si>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</si>
  <si>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</si>
  <si>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</si>
  <si>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</si>
  <si>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</si>
  <si>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</si>
  <si>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</si>
  <si>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</si>
  <si>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</si>
  <si>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</si>
  <si>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</si>
  <si>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</si>
  <si>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</si>
  <si>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</si>
  <si>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</si>
  <si>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</si>
  <si>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</si>
  <si>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</si>
  <si>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</si>
  <si>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</si>
  <si>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</si>
  <si>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</si>
  <si>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</si>
  <si>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</si>
  <si>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</si>
  <si>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</si>
  <si>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</si>
  <si>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</si>
  <si>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</si>
  <si>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</si>
  <si>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</si>
  <si>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</si>
  <si>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</si>
  <si>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</si>
  <si>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</si>
  <si>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</si>
  <si>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</si>
  <si>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</si>
  <si>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</si>
  <si>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</si>
  <si>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</si>
  <si>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</si>
  <si>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</si>
  <si>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</si>
  <si>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</si>
  <si>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</si>
  <si>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</si>
  <si>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</si>
  <si>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</si>
  <si>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</si>
  <si>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</si>
  <si>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</si>
  <si>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</si>
  <si>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</si>
  <si>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</si>
  <si>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</si>
  <si>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</si>
  <si>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</si>
  <si>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</si>
  <si>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</si>
  <si>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</si>
  <si>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</si>
  <si>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</si>
  <si>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</si>
  <si>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</si>
  <si>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</si>
  <si>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</si>
  <si>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</si>
  <si>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</si>
  <si>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</si>
  <si>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</si>
  <si>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</si>
  <si>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</si>
  <si>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</si>
  <si>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</si>
  <si>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</si>
  <si>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</si>
  <si>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</si>
  <si>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</si>
  <si>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</si>
  <si>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</si>
  <si>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</si>
  <si>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</si>
  <si>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</si>
  <si>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</si>
  <si>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</si>
  <si>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</si>
  <si>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</si>
  <si>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</si>
  <si>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</si>
  <si>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</si>
  <si>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</si>
  <si>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</si>
  <si>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</si>
  <si>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</si>
  <si>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</si>
  <si>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</si>
  <si>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</si>
  <si>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</si>
  <si>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</si>
  <si>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</si>
  <si>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</si>
  <si>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</si>
  <si>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</si>
  <si>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</si>
  <si>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</si>
  <si>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</si>
  <si>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</si>
  <si>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</si>
  <si>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</si>
  <si>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</si>
  <si>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</si>
  <si>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</si>
  <si>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</si>
  <si>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</si>
  <si>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</si>
  <si>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</si>
  <si>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</si>
  <si>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</si>
  <si>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</si>
  <si>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</si>
  <si>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</si>
  <si>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</si>
  <si>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</si>
  <si>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</si>
  <si>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</si>
  <si>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</si>
  <si>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</si>
  <si>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</si>
  <si>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</si>
  <si>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</si>
  <si>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</si>
  <si>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</si>
  <si>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</si>
  <si>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</si>
  <si>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</si>
  <si>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</si>
  <si>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</si>
  <si>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</si>
  <si>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</si>
  <si>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</si>
  <si>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</si>
  <si>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</si>
  <si>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</si>
  <si>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</si>
  <si>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</si>
  <si>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</si>
  <si>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</si>
  <si>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</si>
  <si>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</si>
  <si>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</si>
  <si>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</si>
  <si>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</si>
  <si>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</si>
  <si>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</si>
  <si>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</si>
  <si>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</si>
  <si>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</si>
  <si>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</si>
  <si>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</si>
  <si>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</si>
  <si>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</si>
  <si>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</si>
  <si>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</si>
  <si>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</si>
  <si>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</si>
  <si>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</si>
  <si>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</si>
  <si>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</si>
  <si>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</si>
  <si>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</si>
  <si>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</si>
  <si>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</si>
  <si>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</si>
  <si>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</si>
  <si>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</si>
  <si>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</si>
  <si>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</si>
  <si>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</si>
  <si>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</si>
  <si>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</si>
  <si>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</si>
  <si>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</si>
  <si>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</si>
  <si>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</si>
  <si>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</si>
  <si>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</si>
  <si>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</si>
  <si>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</si>
  <si>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</si>
  <si>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</si>
  <si>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</si>
  <si>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</si>
  <si>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</si>
  <si>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</si>
  <si>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</si>
  <si>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</si>
  <si>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</si>
  <si>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</si>
  <si>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</si>
  <si>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</si>
  <si>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</si>
  <si>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</si>
  <si>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</si>
  <si>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</si>
  <si>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</si>
  <si>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</si>
  <si>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</si>
  <si>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</si>
  <si>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</si>
  <si>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</si>
  <si>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</si>
  <si>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</si>
  <si>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</si>
  <si>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</si>
  <si>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</si>
  <si>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</si>
  <si>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</si>
  <si>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</si>
  <si>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</si>
  <si>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</si>
  <si>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</si>
  <si>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</si>
  <si>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</si>
  <si>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</si>
  <si>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</si>
  <si>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</si>
  <si>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</si>
  <si>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</si>
  <si>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</si>
  <si>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</si>
  <si>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</si>
  <si>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</si>
  <si>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</si>
  <si>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</si>
  <si>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</si>
  <si>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</si>
  <si>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</si>
  <si>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</si>
  <si>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</si>
  <si>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</si>
  <si>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</si>
  <si>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</si>
  <si>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</si>
  <si>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</si>
  <si>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</si>
  <si>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</si>
  <si>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</si>
  <si>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</si>
  <si>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</si>
  <si>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</si>
  <si>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</si>
  <si>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</si>
  <si>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</si>
  <si>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</si>
  <si>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</si>
  <si>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</si>
  <si>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</si>
  <si>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</si>
  <si>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</si>
  <si>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</si>
  <si>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</si>
  <si>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</si>
  <si>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</si>
  <si>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</si>
  <si>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</si>
  <si>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</si>
  <si>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</si>
  <si>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</si>
  <si>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</si>
  <si>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</si>
  <si>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</si>
  <si>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</si>
  <si>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</si>
  <si>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</si>
  <si>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</si>
  <si>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</si>
  <si>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</si>
  <si>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</si>
  <si>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</si>
  <si>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</si>
  <si>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</si>
  <si>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</si>
  <si>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</si>
  <si>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</si>
  <si>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</si>
  <si>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</si>
  <si>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</si>
  <si>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</si>
  <si>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</si>
  <si>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</si>
  <si>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</si>
  <si>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</si>
  <si>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</si>
  <si>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</si>
  <si>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</si>
  <si>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</si>
  <si>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</si>
  <si>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</si>
  <si>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</si>
  <si>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</si>
  <si>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</si>
  <si>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</si>
  <si>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</si>
  <si>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</si>
  <si>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</si>
  <si>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</si>
  <si>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</si>
  <si>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</si>
  <si>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</si>
  <si>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</si>
  <si>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</si>
  <si>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</si>
  <si>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</si>
  <si>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</si>
  <si>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</si>
  <si>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</si>
  <si>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</si>
  <si>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</si>
  <si>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</si>
  <si>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</si>
  <si>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</si>
  <si>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</si>
  <si>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</si>
  <si>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</si>
  <si>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</si>
  <si>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</si>
  <si>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</si>
  <si>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</si>
  <si>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</si>
  <si>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</si>
  <si>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</si>
  <si>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</si>
  <si>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</si>
  <si>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</si>
  <si>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</si>
  <si>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</si>
  <si>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</si>
  <si>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</si>
  <si>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</si>
  <si>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</si>
  <si>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</si>
  <si>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</si>
  <si>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</si>
  <si>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</si>
  <si>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</si>
  <si>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</si>
  <si>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</si>
  <si>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</si>
  <si>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</si>
  <si>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</si>
  <si>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</si>
  <si>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</si>
  <si>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</si>
  <si>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</si>
  <si>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</si>
  <si>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</si>
  <si>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</si>
  <si>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</si>
  <si>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</si>
  <si>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</si>
  <si>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</si>
  <si>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</si>
  <si>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</si>
  <si>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</si>
  <si>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</si>
  <si>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</si>
  <si>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</si>
  <si>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</si>
  <si>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</si>
  <si>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</si>
  <si>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</si>
  <si>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</si>
  <si>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</si>
  <si>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</si>
  <si>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</si>
  <si>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</si>
  <si>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</si>
  <si>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</si>
  <si>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</si>
  <si>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</si>
  <si>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</si>
  <si>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</si>
  <si>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</si>
  <si>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</si>
  <si>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</si>
  <si>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</si>
  <si>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</si>
  <si>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</si>
  <si>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</si>
  <si>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</si>
  <si>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</si>
  <si>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</si>
  <si>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</si>
  <si>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</si>
  <si>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</si>
  <si>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</si>
  <si>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</si>
  <si>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</si>
  <si>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</si>
  <si>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</si>
  <si>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</si>
  <si>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</si>
  <si>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</si>
  <si>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</si>
  <si>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</si>
  <si>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</si>
  <si>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</si>
  <si>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</si>
  <si>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</si>
  <si>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</si>
  <si>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</si>
  <si>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</si>
  <si>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</si>
  <si>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</si>
  <si>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</si>
  <si>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</si>
  <si>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</si>
  <si>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</si>
  <si>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</si>
  <si>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</si>
  <si>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</si>
  <si>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</si>
  <si>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</si>
  <si>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</si>
  <si>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</si>
  <si>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</si>
  <si>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</si>
  <si>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</si>
  <si>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</si>
  <si>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</si>
  <si>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</si>
  <si>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</si>
  <si>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</si>
  <si>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</si>
  <si>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</si>
  <si>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</si>
  <si>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</si>
  <si>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</si>
  <si>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</si>
  <si>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</si>
  <si>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</si>
  <si>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</si>
  <si>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</si>
  <si>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</si>
  <si>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</si>
  <si>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</si>
  <si>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</si>
  <si>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</si>
  <si>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</si>
  <si>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</si>
  <si>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</si>
  <si>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</si>
  <si>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</si>
  <si>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</si>
  <si>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</si>
  <si>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</si>
  <si>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</si>
  <si>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</si>
  <si>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</si>
  <si>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</si>
  <si>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</si>
  <si>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</si>
  <si>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</si>
  <si>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</si>
  <si>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</si>
  <si>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</si>
  <si>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</si>
  <si>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</si>
  <si>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</si>
  <si>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</si>
  <si>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</si>
  <si>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</si>
  <si>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</si>
  <si>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</si>
  <si>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</si>
  <si>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</si>
  <si>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</si>
  <si>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</si>
  <si>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</si>
  <si>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</si>
  <si>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</si>
  <si>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</si>
  <si>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</si>
  <si>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</si>
  <si>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</si>
  <si>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</si>
  <si>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</si>
  <si>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</si>
  <si>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</si>
  <si>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</si>
  <si>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</si>
  <si>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</si>
  <si>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</si>
  <si>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</si>
  <si>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</si>
  <si>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</si>
  <si>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</si>
  <si>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</si>
  <si>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</si>
  <si>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</si>
  <si>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</si>
  <si>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</si>
  <si>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</si>
  <si>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</si>
  <si>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</si>
  <si>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</si>
  <si>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</si>
  <si>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</si>
  <si>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</si>
  <si>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</si>
  <si>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</si>
  <si>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</si>
  <si>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</si>
  <si>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</si>
  <si>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</si>
  <si>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</si>
  <si>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</si>
  <si>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</si>
  <si>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</si>
  <si>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</si>
  <si>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</si>
  <si>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</si>
  <si>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</si>
  <si>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</si>
  <si>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</si>
  <si>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</si>
  <si>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</si>
  <si>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</si>
  <si>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</si>
  <si>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</si>
  <si>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</si>
  <si>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</si>
  <si>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</si>
  <si>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</si>
  <si>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</si>
  <si>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</si>
  <si>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</si>
  <si>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</si>
  <si>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</si>
  <si>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</si>
  <si>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</si>
  <si>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</si>
  <si>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</si>
  <si>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</si>
  <si>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</si>
  <si>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</si>
  <si>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</si>
  <si>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</si>
  <si>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</si>
  <si>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</si>
  <si>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</si>
  <si>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</si>
  <si>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</si>
  <si>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</si>
  <si>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</si>
  <si>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</si>
  <si>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</si>
  <si>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</si>
  <si>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</si>
  <si>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</si>
  <si>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</si>
  <si>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</si>
  <si>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</si>
  <si>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</si>
  <si>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</si>
  <si>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</si>
  <si>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</si>
  <si>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</si>
  <si>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</si>
  <si>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</si>
  <si>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</si>
  <si>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</si>
  <si>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</si>
  <si>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</si>
  <si>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</si>
  <si>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</si>
  <si>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</si>
  <si>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</si>
  <si>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</si>
  <si>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</si>
  <si>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</si>
  <si>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</si>
  <si>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</si>
  <si>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</si>
  <si>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</si>
  <si>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</si>
  <si>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</si>
  <si>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</si>
  <si>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</si>
  <si>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</si>
  <si>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</si>
  <si>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</si>
  <si>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</si>
  <si>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</si>
  <si>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</si>
  <si>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</si>
  <si>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</si>
  <si>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</si>
  <si>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</si>
  <si>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</si>
  <si>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</si>
  <si>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</si>
  <si>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</si>
  <si>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</si>
  <si>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</si>
  <si>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</si>
  <si>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</si>
  <si>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</si>
  <si>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</si>
  <si>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</si>
  <si>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</si>
  <si>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</si>
  <si>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</si>
  <si>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</si>
  <si>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</si>
  <si>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</si>
  <si>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</si>
  <si>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</si>
  <si>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</si>
  <si>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</si>
  <si>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</si>
  <si>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</si>
  <si>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</si>
  <si>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</si>
  <si>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</si>
  <si>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</si>
  <si>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</si>
  <si>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</si>
  <si>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</si>
  <si>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</si>
  <si>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</si>
  <si>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</si>
  <si>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</si>
  <si>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</si>
  <si>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</si>
  <si>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</si>
  <si>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</si>
  <si>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</si>
  <si>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</si>
  <si>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</si>
  <si>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</si>
  <si>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</si>
  <si>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</si>
  <si>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</si>
  <si>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</si>
  <si>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</si>
  <si>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</si>
  <si>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</si>
  <si>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</si>
  <si>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</si>
  <si>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</si>
  <si>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</si>
  <si>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</si>
  <si>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</si>
  <si>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</si>
  <si>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</si>
  <si>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</si>
  <si>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</si>
  <si>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</si>
  <si>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</si>
  <si>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</si>
  <si>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</si>
  <si>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</si>
  <si>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</si>
  <si>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</si>
  <si>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</si>
  <si>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</si>
  <si>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</si>
  <si>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</si>
  <si>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</si>
  <si>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</si>
  <si>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</si>
  <si>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</si>
  <si>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</si>
  <si>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</si>
  <si>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</si>
  <si>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</si>
  <si>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</si>
  <si>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</si>
  <si>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</si>
  <si>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</si>
  <si>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</si>
  <si>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</si>
  <si>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</si>
  <si>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</si>
  <si>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</si>
  <si>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</si>
  <si>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</si>
  <si>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</si>
  <si>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</si>
  <si>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</si>
  <si>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</si>
  <si>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</si>
  <si>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</si>
  <si>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</si>
  <si>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</si>
  <si>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</si>
  <si>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</si>
  <si>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</si>
  <si>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</si>
  <si>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</si>
  <si>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</si>
  <si>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</si>
  <si>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</si>
  <si>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</si>
  <si>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</si>
  <si>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</si>
  <si>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</si>
  <si>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</si>
  <si>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</si>
  <si>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</si>
  <si>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</si>
  <si>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</si>
  <si>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</si>
  <si>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</si>
  <si>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</si>
  <si>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</si>
  <si>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</si>
  <si>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</si>
  <si>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</si>
  <si>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</si>
  <si>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</si>
  <si>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</si>
  <si>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</si>
  <si>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</si>
  <si>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</si>
  <si>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</si>
  <si>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</si>
  <si>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</si>
  <si>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</si>
  <si>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</si>
  <si>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</si>
  <si>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</si>
  <si>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</si>
  <si>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</si>
  <si>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</si>
  <si>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</si>
  <si>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</si>
  <si>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</si>
  <si>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</si>
  <si>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</si>
  <si>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</si>
  <si>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</si>
  <si>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</si>
  <si>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</si>
  <si>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</si>
  <si>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</si>
  <si>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</si>
  <si>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</si>
  <si>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</si>
  <si>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</si>
  <si>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</si>
  <si>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</si>
  <si>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</si>
  <si>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</si>
  <si>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</si>
  <si>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</si>
  <si>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</si>
  <si>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</si>
  <si>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</si>
  <si>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</si>
  <si>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</si>
  <si>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</si>
  <si>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</si>
  <si>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</si>
  <si>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</si>
  <si>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</si>
  <si>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</si>
  <si>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</si>
  <si>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</si>
  <si>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</si>
  <si>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</si>
  <si>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</si>
  <si>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</si>
  <si>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</si>
  <si>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</si>
  <si>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</si>
  <si>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</si>
  <si>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</si>
  <si>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</si>
  <si>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</si>
  <si>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</si>
  <si>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</si>
  <si>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</si>
  <si>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</si>
  <si>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</si>
  <si>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</si>
  <si>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</si>
  <si>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</si>
  <si>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</si>
  <si>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</si>
  <si>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</si>
  <si>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</si>
  <si>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</si>
  <si>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</si>
  <si>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</si>
  <si>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</si>
  <si>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</si>
  <si>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</si>
  <si>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</si>
  <si>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</si>
  <si>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</si>
  <si>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</si>
  <si>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</si>
  <si>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</si>
  <si>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</si>
  <si>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</si>
  <si>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</si>
  <si>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</si>
  <si>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</si>
  <si>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</si>
  <si>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</si>
  <si>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</si>
  <si>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</si>
  <si>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</si>
  <si>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</si>
  <si>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</si>
  <si>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</si>
  <si>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</si>
  <si>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</si>
  <si>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</si>
  <si>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</si>
  <si>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</si>
  <si>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</si>
  <si>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</si>
  <si>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</si>
  <si>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</si>
  <si>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</si>
  <si>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</si>
  <si>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</si>
  <si>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</si>
  <si>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</si>
  <si>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</si>
  <si>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</si>
  <si>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</si>
  <si>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</si>
  <si>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</si>
  <si>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</si>
  <si>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</si>
  <si>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</si>
  <si>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</si>
  <si>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</si>
  <si>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</si>
  <si>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</si>
  <si>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</si>
  <si>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</si>
  <si>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</si>
  <si>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</si>
  <si>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</si>
  <si>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</si>
  <si>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</si>
  <si>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</si>
  <si>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</si>
  <si>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</si>
  <si>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</si>
  <si>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</si>
  <si>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</si>
  <si>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</si>
  <si>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</si>
  <si>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</si>
  <si>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</si>
  <si>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</si>
  <si>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</si>
  <si>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</si>
  <si>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</si>
  <si>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</si>
  <si>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</si>
  <si>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</si>
  <si>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</si>
  <si>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</si>
  <si>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</si>
  <si>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</si>
  <si>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</si>
  <si>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</si>
  <si>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</si>
  <si>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</si>
  <si>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</si>
  <si>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</si>
  <si>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</si>
  <si>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</si>
  <si>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</si>
  <si>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</si>
  <si>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</si>
  <si>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</si>
  <si>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</si>
  <si>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</si>
  <si>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</si>
  <si>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</si>
  <si>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</si>
  <si>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</si>
  <si>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</si>
  <si>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</si>
  <si>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</si>
  <si>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</si>
  <si>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</si>
  <si>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</si>
  <si>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</si>
  <si>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</si>
  <si>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</si>
  <si>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</si>
  <si>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</si>
  <si>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</si>
  <si>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</si>
  <si>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</si>
  <si>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</si>
  <si>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</si>
  <si>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</si>
  <si>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</si>
  <si>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</si>
  <si>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</si>
  <si>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</si>
  <si>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</si>
  <si>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</si>
  <si>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</si>
  <si>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</si>
  <si>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</si>
  <si>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</si>
  <si>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</si>
  <si>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</si>
  <si>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</si>
  <si>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</si>
  <si>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</si>
  <si>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</si>
  <si>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</si>
  <si>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</si>
  <si>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</si>
  <si>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</si>
  <si>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</si>
  <si>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</si>
  <si>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</si>
  <si>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</si>
  <si>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</si>
  <si>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</si>
  <si>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</si>
  <si>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</si>
  <si>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</si>
  <si>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</si>
  <si>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</si>
  <si>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</si>
  <si>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</si>
  <si>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</si>
  <si>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</si>
  <si>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</si>
  <si>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</si>
  <si>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</si>
  <si>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</si>
  <si>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</si>
  <si>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</si>
  <si>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</si>
  <si>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</si>
  <si>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</si>
  <si>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</si>
  <si>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</si>
  <si>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</si>
  <si>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</si>
  <si>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</si>
  <si>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</si>
  <si>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</si>
  <si>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</si>
  <si>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</si>
  <si>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</si>
  <si>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</si>
  <si>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</si>
  <si>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</si>
  <si>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</si>
  <si>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</si>
  <si>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</si>
  <si>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</si>
  <si>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</si>
  <si>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</si>
  <si>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</si>
  <si>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</si>
  <si>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</si>
  <si>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</si>
  <si>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</si>
  <si>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</si>
  <si>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</si>
  <si>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</si>
  <si>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</si>
  <si>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</si>
  <si>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</si>
  <si>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</si>
  <si>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</si>
  <si>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</si>
  <si>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</si>
  <si>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</si>
  <si>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</si>
  <si>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</si>
  <si>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</si>
  <si>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</si>
  <si>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</si>
  <si>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</si>
  <si>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</si>
  <si>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</si>
  <si>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</si>
  <si>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</si>
  <si>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</si>
  <si>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</si>
  <si>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</si>
  <si>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</si>
  <si>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</si>
  <si>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</si>
  <si>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</si>
  <si>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</si>
  <si>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</si>
  <si>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</si>
  <si>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</si>
  <si>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</si>
  <si>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</si>
  <si>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</si>
  <si>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</si>
  <si>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</si>
  <si>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</si>
  <si>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</si>
  <si>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</si>
  <si>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</si>
  <si>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</si>
  <si>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</si>
  <si>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</si>
  <si>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</si>
  <si>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</si>
  <si>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</si>
  <si>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</si>
  <si>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</si>
  <si>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</si>
  <si>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</si>
  <si>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</si>
  <si>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</si>
  <si>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</si>
  <si>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</si>
  <si>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</si>
  <si>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</si>
  <si>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</si>
  <si>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</si>
  <si>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</si>
  <si>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</si>
  <si>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</si>
  <si>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</si>
  <si>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</si>
  <si>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</si>
  <si>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</si>
  <si>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</si>
  <si>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</si>
  <si>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</si>
  <si>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</si>
  <si>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</si>
  <si>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</si>
  <si>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</si>
  <si>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</si>
  <si>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</si>
  <si>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</si>
  <si>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</si>
  <si>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</si>
  <si>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</si>
  <si>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</si>
  <si>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</si>
  <si>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</si>
  <si>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</si>
  <si>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</si>
  <si>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</si>
  <si>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</si>
  <si>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</si>
  <si>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</si>
  <si>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</si>
  <si>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</si>
  <si>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</si>
  <si>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</si>
  <si>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</si>
  <si>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</si>
  <si>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</si>
  <si>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</si>
  <si>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</si>
  <si>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</si>
  <si>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</si>
  <si>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</si>
  <si>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</si>
  <si>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</si>
  <si>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</si>
  <si>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</si>
  <si>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</si>
  <si>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</si>
  <si>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</si>
  <si>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</si>
  <si>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</si>
  <si>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</si>
  <si>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</si>
  <si>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</si>
  <si>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</si>
  <si>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</si>
  <si>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</si>
  <si>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</si>
  <si>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</si>
  <si>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</si>
  <si>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</si>
  <si>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</si>
  <si>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</si>
  <si>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</si>
  <si>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</si>
  <si>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</si>
  <si>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</si>
  <si>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</si>
  <si>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</si>
  <si>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</si>
  <si>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</si>
  <si>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</si>
  <si>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</si>
  <si>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</si>
  <si>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</si>
  <si>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</si>
  <si>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</si>
  <si>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</si>
  <si>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</si>
  <si>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</si>
  <si>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</si>
  <si>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</si>
  <si>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</si>
  <si>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</si>
  <si>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</si>
  <si>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</si>
  <si>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</si>
  <si>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</si>
  <si>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</si>
  <si>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</si>
  <si>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</si>
  <si>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</si>
  <si>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</si>
  <si>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</si>
  <si>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</si>
  <si>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</si>
  <si>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</si>
  <si>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</si>
  <si>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</si>
  <si>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</si>
  <si>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</si>
  <si>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</si>
  <si>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</si>
  <si>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</si>
  <si>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</si>
  <si>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</si>
  <si>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</si>
  <si>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</si>
  <si>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</si>
  <si>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</si>
  <si>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</si>
  <si>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</si>
  <si>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</si>
  <si>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</si>
  <si>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</si>
  <si>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</si>
  <si>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</si>
  <si>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</si>
  <si>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</si>
  <si>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</si>
  <si>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</si>
  <si>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</si>
  <si>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</si>
  <si>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</si>
  <si>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</si>
  <si>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</si>
  <si>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</si>
  <si>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</si>
  <si>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</si>
  <si>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</si>
  <si>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</si>
  <si>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</si>
  <si>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</si>
  <si>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</si>
  <si>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</si>
  <si>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</si>
  <si>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</si>
  <si>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</si>
  <si>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</si>
  <si>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</si>
  <si>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</si>
  <si>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</si>
  <si>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</si>
  <si>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</si>
  <si>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</si>
  <si>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</si>
  <si>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</si>
  <si>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</si>
  <si>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</si>
  <si>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</si>
  <si>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</si>
  <si>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</si>
  <si>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</si>
  <si>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</si>
  <si>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</si>
  <si>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</si>
  <si>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</si>
  <si>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</si>
  <si>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</si>
  <si>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</si>
  <si>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</si>
  <si>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</si>
  <si>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</si>
  <si>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</si>
  <si>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</si>
  <si>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</si>
  <si>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</si>
  <si>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</si>
  <si>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</si>
  <si>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</si>
  <si>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</si>
  <si>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</si>
  <si>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</si>
  <si>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</si>
  <si>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</si>
  <si>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</si>
  <si>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</si>
  <si>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</si>
  <si>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</si>
  <si>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</si>
  <si>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</si>
  <si>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</si>
  <si>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</si>
  <si>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</si>
  <si>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</si>
  <si>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</si>
  <si>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</si>
  <si>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</si>
  <si>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</si>
  <si>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</si>
  <si>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</si>
  <si>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</si>
  <si>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</si>
  <si>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</si>
  <si>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</si>
  <si>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</si>
  <si>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</si>
  <si>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</si>
  <si>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</si>
  <si>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</si>
  <si>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</si>
  <si>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</si>
  <si>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</si>
  <si>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</si>
  <si>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</si>
  <si>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</si>
  <si>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</si>
  <si>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</si>
  <si>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</si>
  <si>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</si>
  <si>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</si>
  <si>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</si>
  <si>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</si>
  <si>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</si>
  <si>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</si>
  <si>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</si>
  <si>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</si>
  <si>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</si>
  <si>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</si>
  <si>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</si>
  <si>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</si>
  <si>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</si>
  <si>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</si>
  <si>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</si>
  <si>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</si>
  <si>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</si>
  <si>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</si>
  <si>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</si>
  <si>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</si>
  <si>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</si>
  <si>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</si>
  <si>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</si>
  <si>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</si>
  <si>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</si>
  <si>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</si>
  <si>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</si>
  <si>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</si>
  <si>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</si>
  <si>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</si>
  <si>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</si>
  <si>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</si>
  <si>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</si>
  <si>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</si>
  <si>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</si>
  <si>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</si>
  <si>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</si>
  <si>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</si>
  <si>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</si>
  <si>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</si>
  <si>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</si>
  <si>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</si>
  <si>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</si>
  <si>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</si>
  <si>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</si>
  <si>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</si>
  <si>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</si>
  <si>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</si>
  <si>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</si>
  <si>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</si>
  <si>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</si>
  <si>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</si>
  <si>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</si>
  <si>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</si>
  <si>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</si>
  <si>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</si>
  <si>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</si>
  <si>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</si>
  <si>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</si>
  <si>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</si>
  <si>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</si>
  <si>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</si>
  <si>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</si>
  <si>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</si>
  <si>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</si>
  <si>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</si>
  <si>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</si>
  <si>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</si>
  <si>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</si>
  <si>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</si>
  <si>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</si>
  <si>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</si>
  <si>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</si>
  <si>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</si>
  <si>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</si>
  <si>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</si>
  <si>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</si>
  <si>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</si>
  <si>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</si>
  <si>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</si>
  <si>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</si>
  <si>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</si>
  <si>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</si>
  <si>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</si>
  <si>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</si>
  <si>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</si>
  <si>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</si>
  <si>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</si>
  <si>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</si>
  <si>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</si>
  <si>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</si>
  <si>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</si>
  <si>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</si>
  <si>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</si>
  <si>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</si>
  <si>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</si>
  <si>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</si>
  <si>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</si>
  <si>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</si>
  <si>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</si>
  <si>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</si>
  <si>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</si>
  <si>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</si>
  <si>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</si>
  <si>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</si>
  <si>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</si>
  <si>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</si>
  <si>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</si>
  <si>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</si>
  <si>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</si>
  <si>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</si>
  <si>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</si>
  <si>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</si>
  <si>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</si>
  <si>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</si>
  <si>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</si>
  <si>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</si>
  <si>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</si>
  <si>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</si>
  <si>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</si>
  <si>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</si>
  <si>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</si>
  <si>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</si>
  <si>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</si>
  <si>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</si>
  <si>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</si>
  <si>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</si>
  <si>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</si>
  <si>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</si>
  <si>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</si>
  <si>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</si>
  <si>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</si>
  <si>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</si>
  <si>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</si>
  <si>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</si>
  <si>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</si>
  <si>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</si>
  <si>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</si>
  <si>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</si>
  <si>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</si>
  <si>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</si>
  <si>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</si>
  <si>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</si>
  <si>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</si>
  <si>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</si>
  <si>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</si>
  <si>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</si>
  <si>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</si>
  <si>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</si>
  <si>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</si>
  <si>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</si>
  <si>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</si>
  <si>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</si>
  <si>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</si>
  <si>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</si>
  <si>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</si>
  <si>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</si>
  <si>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</si>
  <si>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</si>
  <si>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</si>
  <si>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</si>
  <si>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</si>
  <si>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</si>
  <si>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</si>
  <si>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</si>
  <si>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</si>
  <si>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</si>
  <si>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</si>
  <si>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</si>
  <si>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</si>
  <si>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</si>
  <si>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</si>
  <si>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</si>
  <si>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</si>
  <si>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</si>
  <si>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</si>
  <si>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</si>
  <si>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</si>
  <si>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</si>
  <si>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</si>
  <si>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</si>
  <si>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</si>
  <si>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</si>
  <si>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</si>
  <si>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</si>
  <si>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</si>
  <si>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</si>
  <si>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</si>
  <si>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</si>
  <si>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</si>
  <si>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</si>
  <si>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</si>
  <si>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</si>
  <si>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</si>
  <si>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</si>
  <si>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</si>
  <si>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</si>
  <si>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</si>
  <si>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</si>
  <si>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</si>
  <si>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</si>
  <si>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</si>
  <si>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</si>
  <si>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</si>
  <si>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</si>
  <si>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</si>
  <si>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</si>
  <si>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</si>
  <si>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</si>
  <si>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</si>
  <si>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</si>
  <si>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</si>
  <si>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</si>
  <si>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</si>
  <si>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</si>
  <si>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</si>
  <si>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</si>
  <si>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</si>
  <si>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</si>
  <si>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</si>
  <si>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</si>
  <si>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</si>
  <si>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</si>
  <si>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</si>
  <si>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</si>
  <si>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</si>
  <si>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</si>
  <si>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</si>
  <si>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</si>
  <si>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</si>
  <si>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</si>
  <si>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</si>
  <si>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</si>
  <si>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</si>
  <si>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</si>
  <si>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</si>
  <si>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</si>
  <si>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</si>
  <si>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</si>
  <si>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</si>
  <si>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</si>
  <si>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</si>
  <si>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</si>
  <si>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</si>
  <si>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</si>
  <si>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</si>
  <si>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</si>
  <si>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</si>
  <si>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</si>
  <si>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</si>
  <si>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</si>
  <si>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</si>
  <si>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</si>
  <si>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</si>
  <si>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</si>
  <si>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</si>
  <si>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</si>
  <si>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</si>
  <si>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</si>
  <si>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</si>
  <si>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</si>
  <si>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</si>
  <si>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</si>
  <si>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</si>
  <si>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</si>
  <si>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</si>
  <si>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</si>
  <si>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</si>
  <si>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</si>
  <si>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</si>
  <si>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</si>
  <si>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</si>
  <si>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</si>
  <si>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</si>
  <si>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</si>
  <si>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</si>
  <si>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</si>
  <si>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</si>
  <si>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</si>
  <si>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</si>
  <si>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</si>
  <si>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</si>
  <si>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</si>
  <si>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</si>
  <si>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</si>
  <si>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</si>
  <si>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</si>
  <si>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</si>
  <si>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</si>
  <si>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</si>
  <si>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</si>
  <si>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</si>
  <si>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</si>
  <si>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</si>
  <si>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</si>
  <si>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</si>
  <si>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</si>
  <si>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</si>
  <si>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</si>
  <si>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</si>
  <si>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</si>
  <si>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</si>
  <si>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</si>
  <si>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</si>
  <si>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</si>
  <si>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</si>
  <si>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</si>
  <si>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</si>
  <si>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</si>
  <si>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</si>
  <si>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</si>
  <si>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</si>
  <si>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</si>
  <si>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</si>
  <si>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</si>
  <si>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</si>
  <si>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</si>
  <si>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</si>
  <si>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</si>
  <si>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</si>
  <si>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</si>
  <si>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</si>
  <si>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</si>
  <si>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</si>
  <si>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</si>
  <si>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</si>
  <si>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</si>
  <si>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</si>
  <si>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</si>
  <si>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</si>
  <si>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</si>
  <si>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</si>
  <si>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</si>
  <si>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</si>
  <si>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</si>
  <si>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</si>
  <si>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</si>
  <si>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</si>
  <si>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</si>
  <si>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</si>
  <si>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</si>
  <si>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</si>
  <si>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</si>
  <si>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</si>
  <si>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</si>
  <si>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</si>
  <si>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</si>
  <si>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</si>
  <si>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</si>
  <si>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</si>
  <si>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</si>
  <si>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</si>
  <si>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</si>
  <si>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</si>
  <si>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</si>
  <si>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</si>
  <si>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</si>
  <si>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</si>
  <si>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</si>
  <si>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</si>
  <si>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</si>
  <si>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</si>
  <si>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</si>
  <si>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</si>
  <si>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</si>
  <si>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</si>
  <si>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</si>
  <si>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</si>
  <si>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</si>
  <si>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</si>
  <si>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</si>
  <si>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</si>
  <si>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</si>
  <si>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</si>
  <si>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</si>
  <si>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</si>
  <si>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</si>
  <si>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</si>
  <si>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</si>
  <si>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</si>
  <si>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</si>
  <si>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</si>
  <si>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</si>
  <si>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</si>
  <si>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</si>
  <si>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</si>
  <si>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</si>
  <si>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</si>
  <si>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</si>
  <si>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</si>
  <si>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</si>
  <si>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</si>
  <si>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</si>
  <si>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</si>
  <si>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</si>
  <si>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</si>
  <si>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</si>
  <si>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</si>
  <si>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</si>
  <si>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</si>
  <si>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</si>
  <si>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</si>
  <si>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</si>
  <si>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</si>
  <si>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</si>
  <si>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</si>
  <si>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</si>
  <si>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</si>
  <si>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</si>
  <si>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</si>
  <si>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</si>
  <si>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</si>
  <si>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</si>
  <si>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</si>
  <si>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</si>
  <si>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</si>
  <si>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</si>
  <si>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</si>
  <si>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</si>
  <si>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</si>
  <si>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</si>
  <si>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</si>
  <si>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</si>
  <si>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</si>
  <si>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</si>
  <si>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</si>
  <si>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</si>
  <si>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</si>
  <si>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</si>
  <si>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</si>
  <si>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</si>
  <si>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</si>
  <si>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</si>
  <si>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</si>
  <si>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</si>
  <si>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</si>
  <si>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</si>
  <si>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</si>
  <si>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</si>
  <si>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</si>
  <si>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</si>
  <si>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</si>
  <si>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</si>
  <si>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</si>
  <si>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</si>
  <si>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</si>
  <si>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</si>
  <si>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</si>
  <si>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</si>
  <si>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</si>
  <si>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</si>
  <si>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</si>
  <si>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</si>
  <si>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</si>
  <si>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</si>
  <si>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</si>
  <si>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</si>
  <si>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</si>
  <si>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</si>
  <si>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</si>
  <si>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</si>
  <si>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</si>
  <si>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</si>
  <si>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</si>
  <si>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</si>
  <si>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</si>
  <si>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</si>
  <si>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</si>
  <si>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</si>
  <si>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</si>
  <si>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</si>
  <si>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</si>
  <si>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</si>
  <si>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</si>
  <si>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</si>
  <si>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</si>
  <si>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</si>
  <si>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</si>
  <si>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</si>
  <si>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</si>
  <si>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</si>
  <si>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</si>
  <si>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</si>
  <si>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</si>
  <si>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</si>
  <si>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</si>
  <si>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</si>
  <si>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</si>
  <si>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</si>
  <si>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</si>
  <si>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</si>
  <si>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</si>
  <si>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</si>
  <si>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</si>
  <si>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</si>
  <si>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</si>
  <si>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</si>
  <si>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</si>
  <si>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</si>
  <si>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</si>
  <si>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</si>
  <si>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</si>
  <si>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</si>
  <si>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</si>
  <si>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</si>
  <si>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</si>
  <si>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</si>
  <si>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</si>
  <si>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</si>
  <si>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</si>
  <si>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</si>
  <si>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</si>
  <si>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</si>
  <si>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</si>
  <si>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</si>
  <si>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</si>
  <si>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</si>
  <si>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</si>
  <si>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</si>
  <si>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</si>
  <si>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</si>
  <si>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</si>
  <si>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</si>
  <si>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</si>
  <si>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</si>
  <si>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</si>
  <si>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</si>
  <si>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</si>
  <si>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</si>
  <si>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</si>
  <si>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</si>
  <si>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</si>
  <si>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</si>
  <si>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</si>
  <si>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</si>
  <si>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</si>
  <si>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</si>
  <si>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</si>
  <si>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</si>
  <si>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</si>
  <si>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</si>
  <si>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</si>
  <si>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</si>
  <si>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</si>
  <si>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</si>
  <si>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</si>
  <si>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</si>
  <si>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</si>
  <si>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</si>
  <si>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</si>
  <si>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</si>
  <si>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</si>
  <si>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</si>
  <si>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</si>
  <si>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</si>
  <si>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</si>
  <si>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</si>
  <si>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</si>
  <si>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</si>
  <si>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</si>
  <si>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</si>
  <si>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</si>
  <si>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</si>
  <si>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</si>
  <si>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</si>
  <si>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</si>
  <si>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</si>
  <si>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</si>
  <si>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</si>
  <si>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</si>
  <si>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</si>
  <si>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</si>
  <si>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</si>
  <si>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</si>
  <si>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</si>
  <si>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</si>
  <si>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</si>
  <si>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</si>
  <si>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</si>
  <si>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</si>
  <si>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</si>
  <si>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</si>
  <si>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</si>
  <si>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</si>
  <si>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</si>
  <si>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</si>
  <si>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</si>
  <si>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</si>
  <si>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</si>
  <si>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</si>
  <si>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</si>
  <si>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</si>
  <si>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</si>
  <si>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</si>
  <si>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</si>
  <si>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</si>
  <si>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</si>
  <si>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</si>
  <si>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</si>
  <si>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</si>
  <si>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</si>
  <si>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</si>
  <si>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</si>
  <si>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</si>
  <si>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</si>
  <si>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</si>
  <si>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</si>
  <si>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</si>
  <si>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</si>
  <si>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</si>
  <si>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</si>
  <si>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</si>
  <si>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</si>
  <si>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</si>
  <si>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</si>
  <si>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</si>
  <si>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</si>
  <si>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</si>
  <si>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</si>
  <si>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</si>
  <si>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</si>
  <si>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</si>
  <si>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</si>
  <si>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</si>
  <si>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</si>
  <si>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</si>
  <si>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</si>
  <si>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</si>
  <si>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</si>
  <si>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</si>
  <si>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</si>
  <si>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</si>
  <si>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</si>
  <si>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</si>
  <si>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</si>
  <si>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</si>
  <si>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</si>
  <si>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</si>
  <si>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</si>
  <si>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</si>
  <si>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</si>
  <si>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</si>
  <si>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</si>
  <si>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</si>
  <si>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</si>
  <si>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</si>
  <si>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</si>
  <si>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</si>
  <si>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</si>
  <si>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</si>
  <si>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</si>
  <si>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</si>
  <si>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</si>
  <si>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</si>
  <si>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</si>
  <si>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</si>
  <si>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</si>
  <si>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</si>
  <si>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</si>
  <si>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</si>
  <si>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</si>
  <si>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</si>
  <si>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</si>
  <si>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</si>
  <si>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</si>
  <si>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</si>
  <si>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</si>
  <si>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</si>
  <si>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</si>
  <si>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</si>
  <si>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</si>
  <si>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</si>
  <si>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</si>
  <si>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</si>
  <si>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</si>
  <si>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</si>
  <si>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</si>
  <si>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</si>
  <si>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</si>
  <si>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</si>
  <si>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</si>
  <si>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</si>
  <si>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</si>
  <si>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</si>
  <si>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</si>
  <si>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</si>
  <si>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</si>
  <si>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</si>
  <si>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</si>
  <si>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</si>
  <si>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</si>
  <si>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</si>
  <si>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</si>
  <si>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</si>
  <si>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</si>
  <si>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</si>
  <si>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</si>
  <si>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</si>
  <si>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</si>
  <si>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</si>
  <si>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</si>
  <si>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</si>
  <si>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</si>
  <si>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</si>
  <si>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</si>
  <si>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</si>
  <si>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</si>
  <si>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</si>
  <si>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</si>
  <si>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</si>
  <si>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</si>
  <si>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</si>
  <si>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</si>
  <si>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</si>
  <si>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</si>
  <si>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</si>
  <si>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</si>
  <si>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</si>
  <si>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</si>
  <si>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</si>
  <si>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</si>
  <si>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</si>
  <si>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</si>
  <si>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</si>
  <si>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</si>
  <si>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</si>
  <si>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</si>
  <si>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</si>
  <si>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</si>
  <si>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</si>
  <si>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</si>
  <si>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</si>
  <si>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</si>
  <si>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</si>
  <si>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</si>
  <si>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</si>
  <si>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</si>
  <si>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</si>
  <si>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</si>
  <si>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</si>
  <si>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</si>
  <si>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</si>
  <si>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</si>
  <si>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</si>
  <si>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</si>
  <si>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</si>
  <si>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</si>
  <si>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</si>
  <si>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</si>
  <si>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</si>
  <si>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</si>
  <si>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</si>
  <si>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</si>
  <si>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</si>
  <si>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</si>
  <si>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</si>
  <si>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</si>
  <si>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</si>
  <si>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</si>
  <si>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</si>
  <si>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</si>
  <si>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</si>
  <si>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</si>
  <si>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</si>
  <si>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</si>
  <si>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</si>
  <si>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</si>
  <si>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</si>
  <si>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</si>
  <si>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</si>
  <si>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</si>
  <si>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</si>
  <si>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</si>
  <si>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</si>
  <si>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</si>
  <si>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</si>
  <si>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</si>
  <si>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</si>
  <si>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</si>
  <si>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</si>
  <si>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</si>
  <si>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</si>
  <si>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</si>
  <si>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</si>
  <si>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</si>
  <si>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</si>
  <si>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</si>
  <si>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</si>
  <si>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</si>
  <si>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</si>
  <si>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</si>
  <si>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</si>
  <si>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</si>
  <si>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</si>
  <si>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</si>
  <si>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</si>
  <si>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</si>
  <si>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</si>
  <si>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</si>
  <si>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</si>
  <si>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</si>
  <si>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</si>
  <si>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</si>
  <si>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</si>
  <si>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</si>
  <si>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</si>
  <si>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</si>
  <si>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</si>
  <si>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</si>
  <si>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</si>
  <si>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</si>
  <si>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</si>
  <si>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</si>
  <si>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</si>
  <si>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</si>
  <si>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</si>
  <si>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</si>
  <si>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</si>
  <si>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</si>
  <si>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</si>
  <si>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</si>
  <si>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</si>
  <si>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</si>
  <si>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</si>
  <si>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</si>
  <si>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</si>
  <si>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</si>
  <si>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</si>
  <si>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</si>
  <si>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</si>
  <si>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</si>
  <si>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</si>
  <si>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</si>
  <si>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</si>
  <si>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</si>
  <si>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</si>
  <si>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</si>
  <si>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</si>
  <si>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</si>
  <si>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</si>
  <si>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</si>
  <si>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</si>
  <si>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</si>
  <si>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</si>
  <si>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</si>
  <si>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</si>
  <si>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</si>
  <si>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</si>
  <si>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</si>
  <si>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</si>
  <si>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</si>
  <si>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</si>
  <si>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</si>
  <si>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</si>
  <si>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</si>
  <si>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</si>
  <si>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</si>
  <si>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</si>
  <si>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</si>
  <si>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</si>
  <si>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</si>
  <si>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</si>
  <si>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</si>
  <si>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</si>
  <si>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</si>
  <si>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</si>
  <si>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</si>
  <si>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</si>
  <si>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</si>
  <si>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</si>
  <si>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</si>
  <si>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</si>
  <si>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</si>
  <si>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</si>
  <si>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</si>
  <si>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</si>
  <si>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</si>
  <si>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</si>
  <si>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</si>
  <si>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</si>
  <si>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</si>
  <si>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</si>
  <si>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</si>
  <si>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</si>
  <si>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</si>
  <si>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</si>
  <si>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</si>
  <si>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</si>
  <si>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</si>
  <si>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</si>
  <si>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</si>
  <si>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</si>
  <si>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</si>
  <si>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</si>
  <si>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</si>
  <si>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</si>
  <si>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</si>
  <si>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</si>
  <si>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</si>
  <si>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</si>
  <si>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</si>
  <si>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</si>
  <si>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</si>
  <si>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</si>
  <si>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</si>
  <si>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</si>
  <si>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</si>
  <si>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</si>
  <si>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</si>
  <si>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</si>
  <si>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</si>
  <si>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</si>
  <si>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</si>
  <si>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</si>
  <si>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</si>
  <si>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</si>
  <si>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</si>
  <si>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</si>
  <si>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</si>
  <si>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</si>
  <si>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</si>
  <si>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</si>
  <si>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</si>
  <si>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</si>
  <si>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</si>
  <si>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</si>
  <si>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</si>
  <si>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</si>
  <si>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</si>
  <si>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</si>
  <si>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</si>
  <si>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</si>
  <si>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</si>
  <si>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</si>
  <si>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</si>
  <si>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</si>
  <si>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</si>
  <si>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</si>
  <si>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</si>
  <si>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</si>
  <si>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</si>
  <si>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</si>
  <si>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</si>
  <si>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</si>
  <si>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</si>
  <si>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</si>
  <si>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</si>
  <si>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</si>
  <si>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</si>
  <si>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</si>
  <si>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</si>
  <si>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</si>
  <si>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</si>
  <si>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</si>
  <si>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</si>
  <si>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</si>
  <si>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</si>
  <si>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</si>
  <si>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</si>
  <si>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</si>
  <si>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</si>
  <si>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</si>
  <si>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</si>
  <si>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</si>
  <si>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</si>
  <si>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</si>
  <si>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</si>
  <si>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</si>
  <si>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</si>
  <si>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</si>
  <si>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</si>
  <si>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</si>
  <si>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</si>
  <si>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</si>
  <si>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</si>
  <si>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</si>
  <si>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</si>
  <si>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</si>
  <si>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</si>
  <si>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</si>
  <si>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</si>
  <si>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</si>
  <si>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</si>
  <si>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</si>
  <si>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</si>
  <si>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</si>
  <si>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</si>
  <si>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</si>
  <si>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</si>
  <si>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</si>
  <si>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</si>
  <si>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</si>
  <si>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</si>
  <si>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</si>
  <si>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</si>
  <si>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</si>
  <si>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</si>
  <si>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</si>
  <si>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</si>
  <si>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</si>
  <si>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</si>
  <si>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</si>
  <si>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</si>
  <si>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</si>
  <si>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</si>
  <si>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</si>
  <si>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</si>
  <si>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</si>
  <si>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</si>
  <si>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</si>
  <si>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</si>
  <si>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</si>
  <si>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</si>
  <si>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</si>
  <si>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</si>
  <si>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</si>
  <si>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</si>
  <si>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</si>
  <si>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</si>
  <si>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</si>
  <si>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</si>
  <si>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</si>
  <si>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</si>
  <si>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</si>
  <si>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</si>
  <si>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</si>
  <si>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</si>
  <si>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</si>
  <si>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</si>
  <si>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</si>
  <si>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</si>
  <si>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</si>
  <si>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</si>
  <si>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</si>
  <si>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</si>
  <si>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</si>
  <si>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</si>
  <si>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</si>
  <si>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</si>
  <si>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</si>
  <si>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</si>
  <si>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</si>
  <si>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</si>
  <si>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</si>
  <si>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</si>
  <si>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</si>
  <si>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</si>
  <si>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</si>
  <si>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</si>
  <si>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</si>
  <si>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</si>
  <si>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</si>
  <si>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</si>
  <si>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</si>
  <si>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</si>
  <si>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</si>
  <si>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</si>
  <si>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</si>
  <si>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</si>
  <si>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</si>
  <si>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</si>
  <si>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</si>
  <si>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</si>
  <si>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</si>
  <si>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</si>
  <si>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</si>
  <si>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</si>
  <si>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</si>
  <si>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</si>
  <si>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</si>
  <si>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</si>
  <si>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</si>
  <si>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</si>
  <si>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</si>
  <si>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</si>
  <si>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</si>
  <si>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</si>
  <si>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</si>
  <si>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</si>
  <si>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</si>
  <si>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</si>
  <si>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</si>
  <si>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</si>
  <si>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</si>
  <si>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</si>
  <si>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</si>
  <si>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</si>
  <si>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</si>
  <si>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</si>
  <si>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</si>
  <si>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</si>
  <si>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</si>
  <si>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</si>
  <si>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</si>
  <si>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</si>
  <si>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</si>
  <si>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</si>
  <si>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</si>
  <si>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</si>
  <si>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</si>
  <si>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</si>
  <si>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</si>
  <si>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</si>
  <si>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</si>
  <si>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</si>
  <si>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</si>
  <si>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</si>
  <si>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</si>
  <si>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</si>
  <si>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</si>
  <si>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</si>
  <si>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</si>
  <si>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</si>
  <si>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</si>
  <si>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</si>
  <si>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</si>
  <si>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</si>
  <si>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</si>
  <si>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</si>
  <si>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</si>
  <si>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</si>
  <si>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</si>
  <si>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</si>
  <si>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</si>
  <si>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</si>
  <si>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</si>
  <si>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</si>
  <si>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</si>
  <si>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</si>
  <si>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</si>
  <si>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</si>
  <si>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</si>
  <si>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</si>
  <si>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</si>
  <si>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</si>
  <si>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</si>
  <si>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</si>
  <si>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</si>
  <si>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</si>
  <si>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</si>
  <si>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</si>
  <si>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</si>
  <si>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</si>
  <si>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</si>
  <si>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</si>
  <si>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</si>
  <si>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</si>
  <si>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</si>
  <si>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</si>
  <si>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</si>
  <si>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</si>
  <si>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</si>
  <si>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</si>
  <si>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</si>
  <si>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</si>
  <si>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</si>
  <si>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</si>
  <si>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</si>
  <si>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</si>
  <si>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</si>
  <si>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</si>
  <si>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</si>
  <si>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</si>
  <si>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</si>
  <si>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</si>
  <si>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</si>
  <si>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</si>
  <si>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</si>
  <si>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</si>
  <si>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</si>
  <si>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</si>
  <si>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</si>
  <si>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</si>
  <si>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</si>
  <si>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</si>
  <si>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</si>
  <si>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</si>
  <si>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</si>
  <si>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</si>
  <si>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</si>
  <si>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</si>
  <si>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</si>
  <si>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</si>
  <si>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</si>
  <si>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</si>
  <si>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</si>
  <si>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</si>
  <si>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</si>
  <si>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</si>
  <si>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</si>
  <si>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</si>
  <si>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</si>
  <si>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</si>
  <si>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</si>
  <si>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</si>
  <si>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</si>
  <si>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</si>
  <si>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</si>
  <si>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</si>
  <si>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</si>
  <si>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</si>
  <si>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</si>
  <si>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</si>
  <si>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</si>
  <si>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</si>
  <si>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</si>
  <si>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</si>
  <si>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</si>
  <si>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</si>
  <si>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</si>
  <si>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</si>
  <si>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</si>
  <si>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</si>
  <si>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</si>
  <si>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</si>
  <si>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</si>
  <si>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</si>
  <si>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</si>
  <si>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</si>
  <si>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</si>
  <si>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</si>
  <si>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</si>
  <si>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</si>
  <si>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</si>
  <si>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</si>
  <si>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</si>
  <si>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</si>
  <si>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</si>
  <si>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</si>
  <si>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</si>
  <si>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</si>
  <si>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</si>
  <si>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</si>
  <si>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</si>
  <si>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</si>
  <si>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</si>
  <si>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</si>
  <si>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</si>
  <si>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</si>
  <si>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</si>
  <si>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</si>
  <si>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</si>
  <si>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</si>
  <si>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</si>
  <si>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</si>
  <si>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</si>
  <si>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</si>
  <si>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</si>
  <si>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</si>
  <si>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</si>
  <si>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</si>
  <si>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</si>
  <si>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</si>
  <si>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</si>
  <si>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</si>
  <si>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</si>
  <si>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</si>
  <si>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</si>
  <si>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</si>
  <si>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</si>
  <si>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</si>
  <si>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</si>
  <si>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</si>
  <si>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</si>
  <si>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</si>
  <si>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</si>
  <si>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</si>
  <si>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</si>
  <si>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</si>
  <si>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</si>
  <si>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</si>
  <si>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</si>
  <si>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</si>
  <si>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</si>
  <si>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</si>
  <si>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</si>
  <si>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</si>
  <si>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</si>
  <si>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</si>
  <si>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</si>
  <si>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</si>
  <si>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</si>
  <si>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</si>
  <si>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</si>
  <si>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</si>
  <si>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</si>
  <si>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</si>
  <si>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</si>
  <si>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</si>
  <si>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</si>
  <si>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</si>
  <si>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</si>
  <si>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</si>
  <si>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</si>
  <si>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</si>
  <si>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</si>
  <si>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</si>
  <si>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</si>
  <si>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</si>
  <si>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</si>
  <si>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</si>
  <si>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</si>
  <si>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</si>
  <si>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</si>
  <si>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</si>
  <si>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</si>
  <si>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</si>
  <si>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</si>
  <si>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</si>
  <si>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</si>
  <si>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</si>
  <si>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</si>
  <si>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</si>
  <si>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</si>
  <si>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</si>
  <si>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</si>
  <si>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</si>
  <si>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</si>
  <si>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</si>
  <si>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</si>
  <si>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</si>
  <si>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</si>
  <si>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</si>
  <si>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</si>
  <si>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</si>
  <si>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</si>
  <si>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</si>
  <si>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</si>
  <si>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</si>
  <si>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</si>
  <si>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</si>
  <si>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</si>
  <si>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</si>
  <si>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</si>
  <si>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</si>
  <si>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</si>
  <si>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</si>
  <si>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</si>
  <si>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</si>
  <si>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</si>
  <si>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</si>
  <si>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</si>
  <si>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</si>
  <si>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</si>
  <si>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</si>
  <si>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</si>
  <si>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</si>
  <si>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</si>
  <si>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</si>
  <si>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</si>
  <si>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</si>
  <si>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</si>
  <si>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</si>
  <si>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</si>
  <si>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</si>
  <si>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</si>
  <si>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</si>
  <si>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</si>
  <si>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</si>
  <si>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</si>
  <si>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</si>
  <si>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</si>
  <si>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</si>
  <si>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</si>
  <si>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</si>
  <si>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</si>
  <si>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</si>
  <si>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</si>
  <si>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</si>
  <si>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</si>
  <si>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</si>
  <si>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</si>
  <si>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</si>
  <si>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</si>
  <si>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</si>
  <si>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</si>
  <si>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</si>
  <si>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</si>
  <si>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</si>
  <si>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</si>
  <si>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</si>
  <si>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</si>
  <si>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</si>
  <si>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</si>
  <si>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</si>
  <si>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</si>
  <si>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</si>
  <si>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</si>
  <si>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</si>
  <si>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</si>
  <si>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</si>
  <si>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</si>
  <si>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</si>
  <si>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</si>
  <si>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</si>
  <si>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</si>
  <si>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</si>
  <si>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</si>
  <si>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</si>
  <si>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</si>
  <si>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</si>
  <si>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</si>
  <si>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</si>
  <si>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</si>
  <si>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</si>
  <si>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</si>
  <si>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</si>
  <si>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</si>
  <si>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</si>
  <si>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</si>
  <si>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</si>
  <si>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</si>
  <si>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</si>
  <si>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</si>
  <si>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</si>
  <si>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</si>
  <si>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</si>
  <si>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</si>
  <si>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</si>
  <si>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</si>
  <si>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</si>
  <si>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</si>
  <si>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</si>
  <si>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</si>
  <si>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</si>
  <si>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</si>
  <si>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</si>
  <si>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</si>
  <si>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</si>
  <si>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</si>
  <si>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</si>
  <si>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</si>
  <si>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</si>
  <si>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</si>
  <si>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</si>
  <si>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</si>
  <si>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</si>
  <si>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</si>
  <si>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</si>
  <si>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</si>
  <si>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</si>
  <si>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</si>
  <si>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</si>
  <si>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</si>
  <si>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</si>
  <si>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</si>
  <si>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</si>
  <si>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</si>
  <si>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</si>
  <si>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</si>
  <si>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</si>
  <si>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</si>
  <si>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</si>
  <si>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</si>
  <si>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</si>
  <si>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</si>
  <si>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</si>
  <si>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</si>
  <si>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</si>
  <si>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</si>
  <si>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</si>
  <si>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</si>
  <si>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</si>
  <si>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</si>
  <si>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</si>
  <si>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</si>
  <si>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</si>
  <si>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</si>
  <si>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</si>
  <si>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</si>
  <si>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</si>
  <si>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</si>
  <si>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</si>
  <si>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</si>
  <si>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</si>
  <si>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</si>
  <si>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</si>
  <si>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</si>
  <si>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</si>
  <si>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</si>
  <si>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</si>
  <si>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</si>
  <si>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</si>
  <si>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</si>
  <si>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</si>
  <si>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</si>
  <si>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</si>
  <si>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</si>
  <si>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</si>
  <si>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</si>
  <si>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</si>
  <si>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</si>
  <si>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</si>
  <si>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</si>
  <si>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</si>
  <si>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</si>
  <si>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</si>
  <si>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</si>
  <si>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</si>
  <si>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</si>
  <si>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</si>
  <si>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</si>
  <si>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</si>
  <si>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</si>
  <si>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</si>
  <si>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</si>
  <si>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</si>
  <si>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</si>
  <si>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</si>
  <si>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</si>
  <si>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</si>
  <si>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</si>
  <si>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</si>
  <si>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</si>
  <si>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</si>
  <si>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</si>
  <si>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</si>
  <si>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</si>
  <si>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</si>
  <si>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</si>
  <si>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</si>
  <si>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</si>
  <si>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</si>
  <si>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</si>
  <si>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</si>
  <si>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</si>
  <si>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</si>
  <si>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</si>
  <si>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</si>
  <si>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</si>
  <si>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</si>
  <si>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</si>
  <si>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</si>
  <si>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</si>
  <si>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</si>
  <si>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</si>
  <si>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</si>
  <si>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</si>
  <si>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</si>
  <si>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</si>
  <si>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</si>
  <si>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</si>
  <si>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</si>
  <si>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</si>
  <si>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</si>
  <si>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</si>
  <si>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</si>
  <si>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</si>
  <si>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</si>
  <si>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</si>
  <si>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</si>
  <si>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</si>
  <si>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</si>
  <si>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</si>
  <si>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</si>
  <si>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</si>
  <si>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</si>
  <si>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</si>
  <si>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</si>
  <si>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</si>
  <si>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</si>
  <si>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</si>
  <si>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</si>
  <si>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</si>
  <si>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</si>
  <si>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</si>
  <si>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</si>
  <si>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</si>
  <si>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</si>
  <si>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</si>
  <si>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</si>
  <si>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</si>
  <si>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</si>
  <si>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</si>
  <si>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</si>
  <si>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</si>
  <si>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</si>
  <si>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</si>
  <si>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</si>
  <si>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</si>
  <si>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</si>
  <si>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</si>
  <si>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</si>
  <si>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</si>
  <si>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</si>
  <si>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</si>
  <si>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</si>
  <si>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</si>
  <si>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</si>
  <si>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</si>
  <si>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</si>
  <si>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</si>
  <si>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</si>
  <si>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</si>
  <si>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</si>
  <si>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</si>
  <si>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</si>
  <si>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</si>
  <si>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</si>
  <si>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</si>
  <si>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</si>
  <si>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</si>
  <si>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</si>
  <si>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</si>
  <si>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</si>
  <si>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</si>
  <si>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</si>
  <si>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</si>
  <si>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</si>
  <si>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</si>
  <si>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</si>
  <si>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</si>
  <si>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</si>
  <si>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</si>
  <si>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</si>
  <si>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</si>
  <si>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</si>
  <si>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</si>
  <si>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</si>
  <si>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</si>
  <si>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</si>
  <si>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</si>
  <si>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</si>
  <si>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</si>
  <si>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</si>
  <si>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</si>
  <si>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</si>
  <si>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</si>
  <si>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</si>
  <si>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</si>
  <si>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</si>
  <si>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</si>
  <si>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</si>
  <si>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</si>
  <si>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</si>
  <si>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</si>
  <si>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</si>
  <si>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</si>
  <si>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</si>
  <si>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</si>
  <si>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</si>
  <si>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</si>
  <si>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</si>
  <si>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</si>
  <si>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</si>
  <si>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</si>
  <si>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</si>
  <si>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</si>
  <si>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</si>
  <si>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</si>
  <si>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</si>
  <si>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</si>
  <si>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</si>
  <si>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</si>
  <si>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</si>
  <si>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</si>
  <si>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</si>
  <si>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</si>
  <si>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</si>
  <si>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</si>
  <si>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</si>
  <si>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</si>
  <si>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</si>
  <si>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</si>
  <si>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</si>
  <si>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</si>
  <si>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</si>
  <si>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</si>
  <si>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</si>
  <si>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</si>
  <si>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</si>
  <si>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</si>
  <si>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</si>
  <si>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</si>
  <si>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</si>
  <si>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</si>
  <si>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</si>
  <si>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</si>
  <si>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</si>
  <si>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</si>
  <si>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</si>
  <si>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</si>
  <si>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</si>
  <si>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</si>
  <si>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</si>
  <si>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</si>
  <si>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</si>
  <si>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</si>
  <si>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</si>
  <si>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</si>
  <si>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</si>
  <si>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</si>
  <si>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</si>
  <si>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</si>
  <si>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</si>
  <si>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</si>
  <si>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</si>
  <si>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</si>
  <si>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</si>
  <si>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</si>
  <si>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</si>
  <si>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</si>
  <si>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</si>
  <si>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</si>
  <si>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</si>
  <si>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</si>
  <si>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</si>
  <si>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</si>
  <si>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</si>
  <si>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</si>
  <si>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</si>
  <si>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</si>
  <si>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</si>
  <si>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</si>
  <si>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</si>
  <si>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</si>
  <si>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</si>
  <si>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</si>
  <si>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</si>
  <si>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</si>
  <si>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</si>
  <si>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</si>
  <si>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</si>
  <si>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</si>
  <si>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</si>
  <si>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</si>
  <si>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</si>
  <si>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</si>
  <si>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</si>
  <si>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</si>
  <si>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</si>
  <si>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</si>
  <si>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</si>
  <si>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</si>
  <si>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</si>
  <si>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</si>
  <si>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</si>
  <si>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</si>
  <si>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</si>
  <si>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</si>
  <si>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</si>
  <si>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</si>
  <si>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</si>
  <si>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</si>
  <si>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</si>
  <si>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</si>
  <si>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</si>
  <si>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</si>
  <si>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</si>
  <si>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</si>
  <si>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</si>
  <si>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</si>
  <si>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</si>
  <si>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</si>
  <si>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</si>
  <si>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</si>
  <si>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</si>
  <si>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</si>
  <si>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</si>
  <si>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</si>
  <si>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</si>
  <si>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</si>
  <si>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</si>
  <si>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</si>
  <si>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</si>
  <si>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</si>
  <si>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</si>
  <si>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</si>
  <si>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</si>
  <si>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</si>
  <si>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</si>
  <si>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</si>
  <si>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</si>
  <si>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</si>
  <si>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</si>
  <si>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</si>
  <si>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</si>
  <si>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</si>
  <si>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</si>
  <si>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</si>
  <si>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</si>
  <si>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</si>
  <si>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</si>
  <si>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</si>
  <si>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</si>
  <si>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</si>
  <si>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</si>
  <si>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</si>
  <si>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</si>
  <si>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</si>
  <si>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</si>
  <si>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</si>
  <si>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</si>
  <si>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</si>
  <si>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</si>
  <si>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</si>
  <si>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</si>
  <si>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</si>
  <si>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</si>
  <si>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</si>
  <si>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</si>
  <si>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</si>
  <si>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</si>
  <si>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</si>
  <si>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</si>
  <si>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</si>
  <si>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</si>
  <si>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</si>
  <si>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</si>
  <si>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</si>
  <si>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</si>
  <si>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</si>
  <si>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</si>
  <si>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</si>
  <si>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</si>
  <si>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</si>
  <si>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</si>
  <si>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</si>
  <si>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</si>
  <si>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</si>
  <si>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</si>
  <si>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</si>
  <si>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</si>
  <si>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</si>
  <si>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</si>
  <si>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</si>
  <si>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</si>
  <si>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</si>
  <si>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</si>
  <si>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</si>
  <si>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</si>
  <si>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</si>
  <si>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</si>
  <si>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</si>
  <si>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</si>
  <si>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</si>
  <si>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</si>
  <si>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</si>
  <si>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</si>
  <si>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</si>
  <si>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</si>
  <si>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</si>
  <si>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</si>
  <si>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</si>
  <si>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</si>
  <si>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</si>
  <si>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</si>
  <si>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</si>
  <si>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</si>
  <si>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</si>
  <si>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</si>
  <si>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</si>
  <si>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</si>
  <si>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</si>
  <si>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</si>
  <si>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</si>
  <si>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</si>
  <si>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</si>
  <si>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</si>
  <si>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</si>
  <si>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</si>
  <si>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</si>
  <si>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</si>
  <si>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</si>
  <si>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</si>
  <si>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</si>
  <si>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</si>
  <si>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</si>
  <si>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</si>
  <si>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</si>
  <si>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</si>
  <si>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</si>
  <si>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</si>
  <si>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</si>
  <si>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</si>
  <si>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</si>
  <si>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</si>
  <si>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</si>
  <si>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</si>
  <si>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</si>
  <si>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</si>
  <si>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</si>
  <si>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</si>
  <si>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</si>
  <si>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</si>
  <si>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</si>
  <si>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</si>
  <si>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</si>
  <si>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</si>
  <si>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</si>
  <si>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</si>
  <si>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</si>
  <si>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</si>
  <si>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</si>
  <si>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</si>
  <si>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</si>
  <si>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</si>
  <si>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</si>
  <si>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</si>
  <si>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</si>
  <si>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</si>
  <si>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</si>
  <si>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</si>
  <si>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</si>
  <si>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</si>
  <si>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</si>
  <si>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</si>
  <si>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</si>
  <si>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</si>
  <si>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</si>
  <si>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</si>
  <si>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</si>
  <si>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</si>
  <si>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</si>
  <si>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</si>
  <si>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</si>
  <si>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</si>
  <si>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</si>
  <si>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</si>
  <si>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</si>
  <si>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</si>
  <si>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</si>
  <si>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</si>
  <si>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</si>
  <si>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</si>
  <si>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</si>
  <si>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</si>
  <si>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</si>
  <si>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</si>
  <si>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</si>
  <si>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</si>
  <si>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</si>
  <si>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</si>
  <si>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</si>
  <si>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</si>
  <si>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</si>
  <si>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</si>
  <si>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</si>
  <si>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</si>
  <si>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</si>
  <si>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</si>
  <si>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</si>
  <si>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</si>
  <si>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</si>
  <si>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</si>
  <si>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</si>
  <si>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</si>
  <si>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</si>
  <si>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</si>
  <si>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</si>
  <si>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</si>
  <si>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</si>
  <si>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</si>
  <si>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</si>
  <si>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</si>
  <si>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</si>
  <si>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</si>
  <si>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</si>
  <si>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</si>
  <si>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</si>
  <si>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</si>
  <si>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</si>
  <si>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</si>
  <si>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</si>
  <si>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</si>
  <si>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</si>
  <si>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</si>
  <si>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</si>
  <si>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</si>
  <si>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</si>
  <si>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</si>
  <si>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</si>
  <si>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</si>
  <si>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</si>
  <si>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</si>
  <si>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</si>
  <si>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</si>
  <si>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</si>
  <si>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</si>
  <si>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</si>
  <si>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</si>
  <si>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</si>
  <si>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</si>
  <si>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</si>
  <si>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</si>
  <si>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</si>
  <si>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</si>
  <si>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</si>
  <si>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</si>
  <si>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</si>
  <si>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</si>
  <si>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</si>
  <si>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</si>
  <si>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</si>
  <si>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</si>
  <si>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</si>
  <si>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</si>
  <si>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</si>
  <si>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</si>
  <si>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</si>
  <si>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</si>
  <si>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</si>
  <si>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</si>
  <si>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</si>
  <si>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</si>
  <si>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</si>
  <si>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</si>
  <si>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</si>
  <si>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</si>
  <si>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</si>
  <si>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</si>
  <si>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</si>
  <si>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</si>
  <si>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</si>
  <si>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</si>
  <si>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</si>
  <si>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</si>
  <si>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</si>
  <si>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</si>
  <si>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</si>
  <si>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</si>
  <si>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</si>
  <si>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</si>
  <si>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</si>
  <si>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</si>
  <si>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</si>
  <si>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</si>
  <si>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</si>
  <si>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</si>
  <si>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</si>
  <si>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</si>
  <si>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</si>
  <si>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</si>
  <si>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</si>
  <si>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</si>
  <si>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</si>
  <si>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</si>
  <si>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</si>
  <si>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</si>
  <si>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</si>
  <si>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</si>
  <si>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</si>
  <si>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</si>
  <si>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</si>
  <si>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</si>
  <si>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</si>
  <si>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</si>
  <si>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</si>
  <si>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</si>
  <si>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</si>
  <si>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</si>
  <si>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</si>
  <si>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</si>
  <si>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</si>
  <si>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</si>
  <si>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</si>
  <si>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</si>
  <si>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</si>
  <si>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</si>
  <si>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</si>
  <si>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</si>
  <si>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</si>
  <si>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</si>
  <si>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</si>
  <si>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</si>
  <si>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</si>
  <si>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</si>
  <si>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</si>
  <si>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</si>
  <si>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</si>
  <si>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</si>
  <si>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</si>
  <si>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</si>
  <si>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</si>
  <si>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</si>
  <si>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</si>
  <si>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</si>
  <si>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</si>
  <si>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</si>
  <si>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</si>
  <si>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</si>
  <si>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</si>
  <si>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</si>
  <si>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</si>
  <si>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</si>
  <si>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</si>
  <si>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</si>
  <si>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</si>
  <si>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</si>
  <si>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</si>
  <si>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</si>
  <si>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</si>
  <si>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</si>
  <si>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</si>
  <si>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</si>
  <si>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</si>
  <si>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</si>
  <si>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</si>
  <si>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</si>
  <si>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</si>
  <si>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</si>
  <si>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</si>
  <si>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</si>
  <si>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</si>
  <si>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</si>
  <si>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</si>
  <si>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</si>
  <si>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</si>
  <si>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</si>
  <si>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</si>
  <si>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</si>
  <si>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</si>
  <si>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</si>
  <si>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</si>
  <si>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</si>
  <si>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</si>
  <si>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</si>
  <si>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</si>
  <si>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</si>
  <si>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</si>
  <si>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</si>
  <si>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</si>
  <si>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</si>
  <si>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</si>
  <si>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</si>
  <si>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</si>
  <si>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</si>
  <si>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</si>
  <si>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</si>
  <si>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</si>
  <si>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</si>
  <si>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</si>
  <si>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</si>
  <si>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</si>
  <si>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</si>
  <si>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</si>
  <si>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</si>
  <si>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</si>
  <si>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</si>
  <si>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</si>
  <si>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</si>
  <si>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</si>
  <si>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</si>
  <si>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</si>
  <si>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</si>
  <si>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</si>
  <si>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</si>
  <si>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</si>
  <si>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</si>
  <si>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</si>
  <si>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</si>
  <si>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</si>
  <si>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</si>
  <si>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</si>
  <si>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</si>
  <si>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</si>
  <si>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</si>
  <si>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</si>
  <si>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</si>
  <si>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</si>
  <si>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</si>
  <si>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</si>
  <si>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</si>
  <si>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</si>
  <si>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</si>
  <si>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</si>
  <si>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</si>
  <si>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</si>
  <si>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</si>
  <si>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</si>
  <si>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</si>
  <si>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</si>
  <si>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</si>
  <si>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</si>
  <si>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</si>
  <si>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</si>
  <si>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</si>
  <si>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</si>
  <si>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</si>
  <si>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</si>
  <si>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</si>
  <si>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</si>
  <si>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</si>
  <si>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</si>
  <si>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</si>
  <si>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</si>
  <si>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</si>
  <si>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</si>
  <si>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</si>
  <si>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</si>
  <si>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</si>
  <si>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</si>
  <si>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</si>
  <si>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</si>
  <si>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</si>
  <si>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</si>
  <si>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</si>
  <si>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</si>
  <si>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</si>
  <si>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</si>
  <si>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</si>
  <si>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</si>
  <si>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</si>
  <si>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</si>
  <si>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</si>
  <si>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</si>
  <si>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</si>
  <si>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</si>
  <si>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</si>
  <si>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</si>
  <si>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</si>
  <si>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</si>
  <si>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</si>
  <si>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</si>
  <si>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</si>
  <si>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</si>
  <si>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</si>
  <si>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</si>
  <si>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</si>
  <si>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</si>
  <si>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</si>
  <si>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</si>
  <si>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</si>
  <si>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</si>
  <si>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</si>
  <si>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</si>
  <si>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</si>
  <si>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</si>
  <si>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</si>
  <si>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</si>
  <si>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</si>
  <si>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</si>
  <si>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</si>
  <si>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</si>
  <si>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</si>
  <si>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</si>
  <si>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</si>
  <si>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</si>
  <si>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</si>
  <si>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</si>
  <si>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</si>
  <si>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</si>
  <si>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</si>
  <si>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</si>
  <si>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</si>
  <si>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</si>
  <si>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</si>
  <si>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</si>
  <si>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</si>
  <si>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</si>
  <si>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</si>
  <si>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</si>
  <si>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</si>
  <si>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</si>
  <si>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</si>
  <si>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</si>
  <si>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</si>
  <si>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</si>
  <si>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</si>
  <si>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</si>
  <si>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</si>
  <si>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</si>
  <si>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</si>
  <si>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</si>
  <si>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</si>
  <si>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</si>
  <si>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</si>
  <si>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</si>
  <si>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</si>
  <si>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</si>
  <si>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</si>
  <si>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</si>
  <si>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</si>
  <si>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</si>
  <si>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</si>
  <si>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</si>
  <si>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</si>
  <si>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</si>
  <si>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</si>
  <si>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</si>
  <si>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</si>
  <si>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</si>
  <si>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</si>
  <si>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</si>
  <si>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</si>
  <si>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</si>
  <si>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</si>
  <si>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</si>
  <si>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</si>
  <si>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</si>
  <si>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</si>
  <si>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</si>
  <si>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</si>
  <si>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</si>
  <si>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</si>
  <si>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</si>
  <si>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</si>
  <si>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</si>
  <si>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</si>
  <si>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</si>
  <si>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</si>
  <si>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</si>
  <si>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</si>
  <si>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</si>
  <si>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</si>
  <si>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</si>
  <si>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</si>
  <si>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</si>
  <si>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</si>
  <si>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</si>
  <si>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</si>
  <si>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</si>
  <si>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</si>
  <si>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</si>
  <si>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</si>
  <si>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</si>
  <si>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</si>
  <si>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</si>
  <si>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</si>
  <si>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</si>
  <si>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</si>
  <si>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</si>
  <si>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</si>
  <si>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</si>
  <si>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</si>
  <si>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</si>
  <si>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</si>
  <si>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</si>
  <si>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</si>
  <si>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</si>
  <si>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</si>
  <si>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</si>
  <si>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</si>
  <si>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</si>
  <si>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</si>
  <si>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</si>
  <si>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</si>
  <si>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</si>
  <si>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</si>
  <si>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</si>
  <si>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</si>
  <si>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</si>
  <si>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</si>
  <si>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</si>
  <si>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</si>
  <si>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</si>
  <si>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</si>
  <si>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</si>
  <si>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</si>
  <si>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</si>
  <si>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</si>
  <si>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</si>
  <si>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</si>
  <si>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</si>
  <si>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</si>
  <si>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</si>
  <si>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</si>
  <si>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</si>
  <si>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</si>
  <si>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</si>
  <si>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</si>
  <si>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</si>
  <si>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</si>
  <si>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</si>
  <si>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</si>
  <si>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</si>
  <si>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</si>
  <si>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</si>
  <si>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</si>
  <si>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</si>
  <si>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</si>
  <si>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</si>
  <si>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</si>
  <si>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</si>
  <si>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</si>
  <si>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</si>
  <si>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</si>
  <si>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</si>
  <si>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</si>
  <si>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</si>
  <si>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</si>
  <si>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</si>
  <si>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</si>
  <si>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</si>
  <si>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</si>
  <si>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</si>
  <si>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</si>
  <si>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</si>
  <si>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</si>
  <si>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</si>
  <si>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</si>
  <si>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</si>
  <si>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</si>
  <si>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</si>
  <si>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</si>
  <si>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</si>
  <si>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</si>
  <si>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</si>
  <si>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</si>
  <si>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</si>
  <si>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</si>
  <si>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</si>
  <si>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</si>
  <si>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</si>
  <si>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</si>
  <si>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</si>
  <si>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</si>
  <si>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</si>
  <si>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</si>
  <si>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</si>
  <si>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</si>
  <si>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</si>
  <si>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</si>
  <si>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</si>
  <si>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</si>
  <si>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</si>
  <si>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</si>
  <si>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</si>
  <si>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</si>
  <si>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</si>
  <si>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</si>
  <si>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</si>
  <si>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</si>
  <si>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</si>
  <si>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</si>
  <si>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</si>
  <si>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</si>
  <si>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</si>
  <si>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</si>
  <si>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</si>
  <si>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</si>
  <si>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</si>
  <si>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</si>
  <si>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</si>
  <si>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</si>
  <si>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</si>
  <si>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</si>
  <si>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</si>
  <si>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</si>
  <si>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</si>
  <si>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</si>
  <si>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</si>
  <si>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</si>
  <si>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</si>
  <si>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</si>
  <si>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</si>
  <si>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</si>
  <si>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</si>
  <si>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</si>
  <si>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</si>
  <si>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</si>
  <si>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</si>
  <si>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</si>
  <si>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</si>
  <si>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</si>
  <si>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</si>
  <si>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</si>
  <si>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</si>
  <si>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</si>
  <si>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</si>
  <si>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</si>
  <si>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</si>
  <si>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</si>
  <si>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</si>
  <si>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</si>
  <si>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</si>
  <si>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</si>
  <si>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</si>
  <si>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</si>
  <si>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</si>
  <si>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</si>
  <si>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</si>
  <si>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</si>
  <si>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</si>
  <si>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</si>
  <si>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</si>
  <si>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</si>
  <si>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</si>
  <si>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</si>
  <si>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</si>
  <si>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</si>
  <si>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</si>
  <si>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</si>
  <si>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</si>
  <si>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</si>
  <si>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</si>
  <si>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</si>
  <si>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</si>
  <si>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</si>
  <si>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</si>
  <si>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</si>
  <si>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</si>
  <si>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</si>
  <si>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</si>
  <si>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</si>
  <si>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</si>
  <si>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</si>
  <si>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</si>
  <si>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</si>
  <si>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</si>
  <si>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</si>
  <si>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</si>
  <si>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</si>
  <si>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</si>
  <si>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</si>
  <si>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</si>
  <si>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</si>
  <si>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</si>
  <si>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</si>
  <si>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</si>
  <si>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</si>
  <si>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</si>
  <si>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</si>
  <si>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</si>
  <si>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</si>
  <si>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</si>
  <si>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</si>
  <si>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</si>
  <si>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</si>
  <si>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</si>
  <si>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</si>
  <si>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</si>
  <si>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</si>
  <si>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</si>
  <si>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</si>
  <si>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</si>
  <si>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</si>
  <si>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</si>
  <si>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</si>
  <si>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</si>
  <si>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</si>
  <si>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</si>
  <si>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</si>
  <si>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</si>
  <si>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</si>
  <si>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</si>
  <si>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</si>
  <si>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</si>
  <si>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</si>
  <si>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</si>
  <si>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</si>
  <si>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</si>
  <si>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</si>
  <si>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</si>
  <si>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</si>
  <si>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</si>
  <si>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</si>
  <si>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</si>
  <si>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</si>
  <si>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</si>
  <si>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</si>
  <si>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</si>
  <si>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</si>
  <si>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</si>
  <si>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</si>
  <si>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</si>
  <si>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</si>
  <si>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</si>
  <si>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</si>
  <si>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</si>
  <si>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</si>
  <si>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</si>
  <si>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</si>
  <si>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</si>
  <si>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</si>
  <si>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</si>
  <si>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</si>
  <si>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</si>
  <si>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</si>
  <si>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</si>
  <si>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</si>
  <si>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</si>
  <si>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</si>
  <si>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</si>
  <si>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</si>
  <si>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</si>
  <si>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</si>
  <si>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</si>
  <si>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</si>
  <si>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</si>
  <si>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</si>
  <si>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</si>
  <si>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</si>
  <si>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</si>
  <si>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</si>
  <si>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</si>
  <si>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</si>
  <si>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</si>
  <si>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</si>
  <si>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</si>
  <si>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</si>
  <si>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</si>
  <si>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</si>
  <si>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</si>
  <si>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</si>
  <si>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</si>
  <si>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</si>
  <si>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</si>
  <si>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</si>
  <si>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</si>
  <si>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</si>
  <si>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</si>
  <si>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</si>
  <si>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</si>
  <si>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</si>
  <si>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</si>
  <si>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</si>
  <si>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</si>
  <si>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</si>
  <si>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</si>
  <si>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</si>
  <si>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</si>
  <si>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</si>
  <si>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</si>
  <si>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</si>
  <si>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</si>
  <si>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</si>
  <si>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</si>
  <si>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</si>
  <si>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</si>
  <si>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</si>
  <si>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</si>
  <si>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</si>
  <si>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</si>
  <si>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</si>
  <si>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</si>
  <si>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</si>
  <si>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</si>
  <si>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</si>
  <si>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</si>
  <si>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</si>
  <si>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</si>
  <si>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</si>
  <si>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</si>
  <si>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</si>
  <si>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</si>
  <si>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</si>
  <si>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</si>
  <si>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</si>
  <si>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</si>
  <si>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</si>
  <si>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</si>
  <si>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</si>
  <si>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</si>
  <si>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</si>
  <si>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</si>
  <si>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</si>
  <si>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</si>
  <si>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</si>
  <si>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</si>
  <si>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</si>
  <si>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</si>
  <si>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</si>
  <si>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</si>
  <si>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</si>
  <si>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</si>
  <si>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</si>
  <si>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</si>
  <si>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</si>
  <si>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</si>
  <si>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</si>
  <si>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</si>
  <si>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</si>
  <si>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</si>
  <si>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</si>
  <si>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</si>
  <si>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</si>
  <si>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</si>
  <si>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</si>
  <si>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</si>
  <si>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</si>
  <si>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</si>
  <si>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</si>
  <si>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</si>
  <si>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</si>
  <si>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</si>
  <si>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</si>
  <si>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</si>
  <si>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</si>
  <si>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</si>
  <si>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</si>
  <si>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</si>
  <si>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</si>
  <si>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</si>
  <si>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</si>
  <si>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</si>
  <si>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</si>
  <si>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</si>
  <si>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</si>
  <si>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</si>
  <si>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</si>
  <si>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</si>
  <si>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</si>
  <si>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</si>
  <si>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</si>
  <si>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</si>
  <si>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</si>
  <si>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</si>
  <si>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</si>
  <si>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</si>
  <si>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</si>
  <si>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</si>
  <si>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</si>
  <si>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</si>
  <si>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</si>
  <si>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</si>
  <si>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</si>
  <si>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</si>
  <si>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</si>
  <si>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</si>
  <si>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</si>
  <si>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</si>
  <si>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</si>
  <si>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</si>
  <si>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</si>
  <si>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</si>
  <si>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</si>
  <si>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</si>
  <si>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</si>
  <si>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</si>
  <si>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</si>
  <si>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</si>
  <si>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</si>
  <si>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</si>
  <si>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</si>
  <si>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</si>
  <si>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</si>
  <si>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</si>
  <si>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</si>
  <si>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</si>
  <si>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</si>
  <si>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</si>
  <si>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</si>
  <si>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</si>
  <si>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</si>
  <si>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</si>
  <si>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</si>
  <si>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</si>
  <si>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</si>
  <si>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</si>
  <si>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</si>
  <si>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</si>
  <si>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</si>
  <si>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</si>
  <si>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</si>
  <si>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</si>
  <si>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</si>
  <si>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</si>
  <si>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</si>
  <si>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</si>
  <si>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</si>
  <si>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</si>
  <si>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</si>
  <si>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</si>
  <si>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</si>
  <si>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</si>
  <si>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</si>
  <si>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</si>
  <si>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</si>
  <si>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</si>
  <si>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</si>
  <si>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</si>
  <si>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</si>
  <si>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</si>
  <si>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</si>
  <si>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</si>
  <si>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</si>
  <si>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</si>
  <si>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</si>
  <si>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</si>
  <si>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</si>
  <si>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</si>
  <si>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</si>
  <si>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</si>
  <si>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</si>
  <si>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</si>
  <si>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</si>
  <si>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</si>
  <si>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</si>
  <si>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</si>
  <si>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</si>
  <si>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</si>
  <si>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</si>
  <si>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</si>
  <si>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</si>
  <si>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</si>
  <si>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</si>
  <si>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</si>
  <si>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</si>
  <si>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</si>
  <si>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</si>
  <si>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</si>
  <si>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</si>
  <si>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</si>
  <si>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</si>
  <si>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</si>
  <si>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</si>
  <si>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</si>
  <si>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</si>
  <si>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</si>
  <si>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</si>
  <si>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</si>
  <si>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</si>
  <si>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</si>
  <si>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</si>
  <si>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</si>
  <si>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</si>
  <si>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</si>
  <si>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</si>
  <si>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</si>
  <si>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</si>
  <si>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</si>
  <si>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</si>
  <si>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</si>
  <si>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</si>
  <si>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</si>
  <si>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</si>
  <si>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</si>
  <si>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</si>
  <si>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</si>
  <si>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</si>
  <si>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</si>
  <si>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</si>
  <si>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</si>
  <si>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</si>
  <si>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</si>
  <si>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</si>
  <si>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</si>
  <si>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</si>
  <si>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</si>
  <si>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</si>
  <si>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</si>
  <si>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</si>
  <si>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</si>
  <si>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</si>
  <si>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</si>
  <si>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</si>
  <si>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</si>
  <si>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</si>
  <si>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</si>
  <si>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</si>
  <si>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</si>
  <si>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</si>
  <si>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</si>
  <si>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</si>
  <si>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</si>
  <si>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</si>
  <si>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</si>
  <si>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</si>
  <si>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</si>
  <si>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</si>
  <si>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</si>
  <si>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</si>
  <si>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</si>
  <si>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</si>
  <si>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</si>
  <si>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</si>
  <si>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</si>
  <si>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</si>
  <si>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</si>
  <si>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</si>
  <si>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</si>
  <si>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</si>
  <si>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</si>
  <si>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</si>
  <si>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</si>
  <si>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</si>
  <si>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</si>
  <si>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</si>
  <si>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</si>
  <si>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</si>
  <si>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</si>
  <si>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</si>
  <si>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</si>
  <si>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</si>
  <si>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</si>
  <si>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</si>
  <si>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</si>
  <si>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</si>
  <si>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</si>
  <si>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</si>
  <si>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</si>
  <si>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</si>
  <si>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</si>
  <si>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</si>
  <si>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</si>
  <si>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</si>
  <si>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</si>
  <si>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</si>
  <si>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</si>
  <si>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</si>
  <si>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</si>
  <si>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</si>
  <si>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</si>
  <si>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</si>
  <si>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</si>
  <si>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</si>
  <si>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</si>
  <si>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</si>
  <si>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</si>
  <si>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</si>
  <si>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</si>
  <si>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</si>
  <si>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</si>
  <si>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</si>
  <si>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</si>
  <si>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</si>
  <si>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</si>
  <si>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</si>
  <si>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</si>
  <si>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</si>
  <si>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</si>
  <si>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</si>
  <si>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</si>
  <si>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</si>
  <si>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</si>
  <si>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</si>
  <si>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</si>
  <si>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</si>
  <si>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</si>
  <si>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</si>
  <si>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</si>
  <si>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</si>
  <si>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</si>
  <si>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</si>
  <si>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</si>
  <si>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</si>
  <si>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</si>
  <si>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</si>
  <si>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</si>
  <si>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</si>
  <si>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</si>
  <si>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</si>
  <si>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</si>
  <si>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</si>
  <si>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</si>
  <si>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</si>
  <si>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</si>
  <si>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</si>
  <si>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</si>
  <si>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</si>
  <si>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</si>
  <si>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</si>
  <si>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</si>
  <si>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</si>
  <si>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</si>
  <si>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</si>
  <si>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</si>
  <si>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</si>
  <si>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</si>
  <si>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</si>
  <si>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</si>
  <si>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</si>
  <si>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</si>
  <si>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</si>
  <si>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</si>
  <si>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</si>
  <si>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</si>
  <si>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</si>
  <si>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</si>
  <si>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</si>
  <si>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</si>
  <si>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</si>
  <si>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</si>
  <si>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</si>
  <si>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</si>
  <si>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</si>
  <si>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</si>
  <si>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</si>
  <si>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</si>
  <si>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</si>
  <si>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</si>
  <si>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</si>
  <si>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</si>
  <si>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</si>
  <si>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</si>
  <si>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</si>
  <si>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</si>
  <si>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</si>
  <si>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</si>
  <si>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</si>
  <si>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</si>
  <si>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</si>
  <si>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</si>
  <si>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</si>
  <si>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</si>
  <si>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</si>
  <si>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</si>
  <si>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</si>
  <si>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</si>
  <si>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</si>
  <si>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</si>
  <si>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</si>
  <si>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</si>
  <si>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</si>
  <si>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</si>
  <si>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</si>
  <si>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</si>
  <si>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</si>
  <si>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</si>
  <si>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</si>
  <si>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</si>
  <si>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</si>
  <si>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</si>
  <si>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</si>
  <si>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</si>
  <si>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</si>
  <si>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</si>
  <si>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</si>
  <si>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</si>
  <si>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</si>
  <si>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</si>
  <si>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</si>
  <si>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</si>
  <si>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</si>
  <si>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</si>
  <si>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</si>
  <si>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</si>
  <si>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</si>
  <si>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</si>
  <si>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</si>
  <si>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</si>
  <si>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</si>
  <si>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</si>
  <si>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</si>
  <si>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</si>
  <si>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</si>
  <si>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</si>
  <si>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</si>
  <si>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</si>
  <si>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</si>
  <si>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</si>
  <si>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</si>
  <si>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</si>
  <si>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</si>
  <si>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</si>
  <si>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</si>
  <si>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</si>
  <si>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</si>
  <si>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</si>
  <si>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</si>
  <si>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</si>
  <si>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</si>
  <si>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</si>
  <si>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</si>
  <si>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</si>
  <si>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</si>
  <si>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</si>
  <si>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</si>
  <si>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</si>
  <si>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</si>
  <si>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</si>
  <si>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</si>
  <si>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</si>
  <si>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</si>
  <si>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</si>
  <si>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</si>
  <si>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</si>
  <si>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</si>
  <si>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</si>
  <si>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</si>
  <si>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</si>
  <si>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</si>
  <si>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</si>
  <si>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</si>
  <si>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</si>
  <si>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</si>
  <si>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</si>
  <si>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</si>
  <si>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</si>
  <si>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</si>
  <si>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</si>
  <si>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</si>
  <si>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</si>
  <si>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</si>
  <si>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</si>
  <si>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</si>
  <si>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</si>
  <si>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</si>
  <si>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</si>
  <si>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</si>
  <si>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</si>
  <si>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</si>
  <si>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</si>
  <si>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</si>
  <si>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</si>
  <si>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</si>
  <si>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</si>
  <si>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</si>
  <si>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</si>
  <si>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</si>
  <si>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</si>
  <si>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</si>
  <si>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</si>
  <si>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</si>
  <si>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</si>
  <si>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</si>
  <si>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</si>
  <si>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</si>
  <si>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</si>
  <si>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</si>
  <si>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</si>
  <si>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</si>
  <si>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</si>
  <si>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</si>
  <si>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</si>
  <si>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</si>
  <si>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</si>
  <si>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</si>
  <si>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</si>
  <si>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</si>
  <si>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</si>
  <si>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</si>
  <si>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</si>
  <si>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</si>
  <si>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</si>
  <si>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</si>
  <si>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</si>
  <si>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</si>
  <si>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</si>
  <si>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</si>
  <si>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</si>
  <si>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</si>
  <si>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</si>
  <si>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</si>
  <si>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</si>
  <si>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</si>
  <si>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</si>
  <si>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</si>
  <si>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</si>
  <si>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</si>
  <si>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</si>
  <si>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</si>
  <si>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</si>
  <si>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</si>
  <si>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</si>
  <si>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</si>
  <si>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</si>
  <si>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</si>
  <si>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</si>
  <si>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</si>
  <si>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</si>
  <si>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</si>
  <si>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</si>
  <si>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</si>
  <si>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</si>
  <si>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</si>
  <si>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</si>
  <si>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</si>
  <si>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</si>
  <si>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</si>
  <si>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</si>
  <si>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</si>
  <si>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</si>
  <si>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</si>
  <si>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</si>
  <si>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</si>
  <si>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</si>
  <si>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</si>
  <si>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</si>
  <si>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</si>
  <si>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</si>
  <si>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</si>
  <si>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</si>
  <si>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</si>
  <si>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</si>
  <si>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</si>
  <si>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</si>
  <si>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</si>
  <si>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</si>
  <si>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</si>
  <si>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</si>
  <si>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</si>
  <si>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</si>
  <si>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</si>
  <si>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</si>
  <si>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</si>
  <si>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</si>
  <si>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</si>
  <si>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</si>
  <si>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</si>
  <si>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</si>
  <si>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</si>
  <si>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</si>
  <si>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</si>
  <si>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</si>
  <si>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</si>
  <si>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</si>
  <si>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</si>
  <si>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</si>
  <si>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</si>
  <si>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</si>
  <si>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</si>
  <si>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</si>
  <si>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</si>
  <si>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</si>
  <si>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</si>
  <si>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</si>
  <si>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</si>
  <si>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</si>
  <si>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</si>
  <si>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</si>
  <si>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</si>
  <si>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</si>
  <si>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</si>
  <si>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</si>
  <si>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</si>
  <si>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</si>
  <si>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</si>
  <si>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</si>
  <si>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</si>
  <si>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</si>
  <si>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</si>
  <si>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</si>
  <si>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</si>
  <si>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</si>
  <si>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</si>
  <si>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</si>
  <si>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</si>
  <si>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</si>
  <si>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</si>
  <si>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</si>
  <si>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</si>
  <si>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</si>
  <si>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</si>
  <si>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</si>
  <si>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</si>
  <si>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</si>
  <si>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</si>
  <si>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</si>
  <si>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</si>
  <si>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</si>
  <si>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</si>
  <si>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</si>
  <si>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</si>
  <si>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</si>
  <si>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</si>
  <si>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</si>
  <si>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</si>
  <si>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</si>
  <si>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</si>
  <si>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</si>
  <si>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</si>
  <si>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</si>
  <si>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</si>
  <si>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</si>
  <si>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</si>
  <si>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</si>
  <si>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</si>
  <si>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</si>
  <si>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</si>
  <si>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</si>
  <si>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</si>
  <si>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</si>
  <si>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</si>
  <si>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</si>
  <si>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</si>
  <si>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</si>
  <si>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</si>
  <si>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</si>
  <si>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</si>
  <si>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</si>
  <si>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</si>
  <si>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</si>
  <si>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</si>
  <si>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</si>
  <si>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</si>
  <si>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</si>
  <si>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</si>
  <si>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</si>
  <si>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</si>
  <si>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</si>
  <si>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</si>
  <si>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</si>
  <si>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</si>
  <si>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</si>
  <si>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</si>
  <si>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</si>
  <si>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</si>
  <si>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</si>
  <si>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</si>
  <si>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</si>
  <si>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</si>
  <si>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</si>
  <si>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</si>
  <si>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</si>
  <si>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</si>
  <si>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</si>
  <si>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</si>
  <si>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</si>
  <si>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</si>
  <si>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</si>
  <si>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</si>
  <si>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</si>
  <si>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</si>
  <si>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</si>
  <si>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</si>
  <si>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</si>
  <si>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</si>
  <si>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</si>
  <si>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</si>
  <si>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</si>
  <si>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</si>
  <si>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</si>
  <si>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</si>
  <si>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</si>
  <si>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</si>
  <si>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</si>
  <si>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</si>
  <si>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</si>
  <si>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</si>
  <si>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</si>
  <si>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</si>
  <si>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</si>
  <si>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</si>
  <si>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</si>
  <si>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</si>
  <si>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</si>
  <si>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</si>
  <si>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</si>
  <si>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</si>
  <si>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</si>
  <si>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</si>
  <si>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</si>
  <si>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</si>
  <si>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</si>
  <si>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</si>
  <si>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</si>
  <si>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</si>
  <si>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</si>
  <si>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</si>
  <si>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</si>
  <si>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</si>
  <si>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</si>
  <si>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</si>
  <si>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</si>
  <si>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</si>
  <si>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</si>
  <si>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</si>
  <si>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</si>
  <si>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</si>
  <si>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</si>
  <si>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</si>
  <si>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</si>
  <si>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</si>
  <si>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</si>
  <si>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</si>
  <si>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</si>
  <si>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</si>
  <si>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</si>
  <si>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</si>
  <si>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</si>
  <si>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</si>
  <si>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</si>
  <si>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</si>
  <si>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</si>
  <si>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</si>
  <si>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</si>
  <si>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</si>
  <si>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</si>
  <si>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</si>
  <si>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</si>
  <si>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</si>
  <si>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</si>
  <si>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</si>
  <si>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</si>
  <si>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</si>
  <si>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</si>
  <si>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</si>
  <si>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</si>
  <si>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</si>
  <si>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</si>
  <si>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</si>
  <si>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</si>
  <si>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</si>
  <si>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</si>
  <si>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</si>
  <si>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</si>
  <si>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</si>
  <si>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</si>
  <si>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</si>
  <si>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</si>
  <si>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</si>
  <si>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</si>
  <si>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</si>
  <si>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</si>
  <si>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</si>
  <si>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</si>
  <si>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</si>
  <si>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</si>
  <si>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</si>
  <si>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</si>
  <si>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</si>
  <si>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</si>
  <si>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</si>
  <si>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</si>
  <si>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</si>
  <si>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</si>
  <si>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</si>
  <si>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</si>
  <si>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</si>
  <si>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</si>
  <si>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</si>
  <si>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</si>
  <si>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</si>
  <si>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</si>
  <si>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</si>
  <si>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</si>
  <si>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</si>
  <si>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</si>
  <si>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</si>
  <si>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</si>
  <si>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</si>
  <si>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</si>
  <si>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</si>
  <si>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</si>
  <si>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</si>
  <si>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</si>
  <si>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</si>
  <si>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</si>
  <si>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</si>
  <si>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</si>
  <si>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</si>
  <si>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</si>
  <si>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</si>
  <si>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</si>
  <si>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</si>
  <si>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</si>
  <si>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</si>
  <si>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</si>
  <si>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</si>
  <si>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</si>
  <si>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</si>
  <si>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</si>
  <si>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</si>
  <si>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</si>
  <si>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</si>
  <si>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</si>
  <si>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</si>
  <si>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</si>
  <si>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</si>
  <si>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</si>
  <si>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</si>
  <si>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</si>
  <si>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</si>
  <si>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</si>
  <si>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</si>
  <si>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</si>
  <si>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</si>
  <si>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</si>
  <si>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</si>
  <si>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</si>
  <si>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</si>
  <si>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</si>
  <si>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</si>
  <si>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</si>
  <si>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</si>
  <si>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</si>
  <si>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</si>
  <si>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</si>
  <si>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</si>
  <si>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</si>
  <si>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</si>
  <si>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</si>
  <si>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</si>
  <si>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</si>
  <si>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</si>
  <si>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</si>
  <si>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</si>
  <si>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</si>
  <si>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</si>
  <si>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</si>
  <si>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</si>
  <si>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</si>
  <si>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</si>
  <si>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</si>
  <si>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</si>
  <si>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</si>
  <si>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</si>
  <si>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</si>
  <si>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</si>
  <si>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</si>
  <si>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</si>
  <si>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</si>
  <si>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</si>
  <si>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</si>
  <si>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</si>
  <si>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</si>
  <si>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</si>
  <si>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</si>
  <si>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</si>
  <si>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</si>
  <si>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</si>
  <si>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</si>
  <si>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</si>
  <si>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</si>
  <si>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</si>
  <si>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</si>
  <si>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</si>
  <si>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</si>
  <si>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</si>
  <si>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</si>
  <si>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</si>
  <si>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</si>
  <si>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</si>
  <si>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</si>
  <si>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</si>
  <si>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</si>
  <si>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</si>
  <si>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</si>
  <si>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</si>
  <si>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</si>
  <si>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</si>
  <si>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</si>
  <si>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</si>
  <si>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</si>
  <si>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</si>
  <si>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</si>
  <si>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</si>
  <si>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</si>
  <si>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</si>
  <si>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</si>
  <si>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</si>
  <si>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</si>
  <si>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</si>
  <si>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</si>
  <si>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</si>
  <si>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</si>
  <si>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</si>
  <si>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</si>
  <si>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</si>
  <si>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</si>
  <si>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</si>
  <si>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</si>
  <si>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</si>
  <si>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</si>
  <si>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</si>
  <si>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</si>
  <si>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</si>
  <si>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</si>
  <si>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</si>
  <si>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</si>
  <si>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</si>
  <si>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</si>
  <si>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</si>
  <si>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</si>
  <si>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</si>
  <si>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</si>
  <si>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</si>
  <si>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</si>
  <si>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</si>
  <si>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</si>
  <si>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</si>
  <si>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</si>
  <si>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</si>
  <si>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</si>
  <si>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</si>
  <si>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</si>
  <si>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</si>
  <si>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</si>
  <si>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</si>
  <si>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</si>
  <si>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</si>
  <si>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</si>
  <si>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</si>
  <si>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</si>
  <si>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</si>
  <si>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</si>
  <si>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</si>
  <si>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</si>
  <si>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</si>
  <si>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</si>
  <si>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</si>
  <si>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</si>
  <si>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</si>
  <si>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</si>
  <si>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</si>
  <si>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</si>
  <si>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</si>
  <si>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</si>
  <si>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</si>
  <si>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</si>
  <si>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</si>
  <si>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</si>
  <si>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</si>
  <si>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</si>
  <si>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</si>
  <si>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</si>
  <si>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</si>
  <si>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</si>
  <si>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</si>
  <si>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</si>
  <si>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</si>
  <si>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</si>
  <si>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</si>
  <si>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</si>
  <si>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</si>
  <si>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</si>
  <si>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</si>
  <si>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</si>
  <si>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</si>
  <si>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</si>
  <si>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</si>
  <si>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</si>
  <si>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</si>
  <si>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</si>
  <si>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</si>
  <si>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</si>
  <si>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</si>
  <si>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</si>
  <si>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</si>
  <si>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</si>
  <si>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</si>
  <si>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</si>
  <si>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</si>
  <si>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</si>
  <si>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</si>
  <si>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</si>
  <si>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</si>
  <si>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</si>
  <si>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</si>
  <si>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</si>
  <si>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</si>
  <si>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</si>
  <si>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</si>
  <si>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</si>
  <si>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</si>
  <si>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</si>
  <si>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</si>
  <si>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</si>
  <si>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</si>
  <si>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</si>
  <si>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</si>
  <si>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</si>
  <si>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</si>
  <si>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</si>
  <si>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</si>
  <si>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</si>
  <si>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</si>
  <si>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</si>
  <si>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</si>
  <si>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</si>
  <si>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</si>
  <si>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</si>
  <si>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</si>
  <si>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</si>
  <si>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</si>
  <si>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</si>
  <si>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</si>
  <si>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</si>
  <si>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</si>
  <si>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</si>
  <si>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</si>
  <si>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</si>
  <si>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</si>
  <si>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</si>
  <si>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</si>
  <si>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</si>
  <si>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</si>
  <si>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</si>
  <si>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</si>
  <si>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</si>
  <si>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</si>
  <si>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</si>
  <si>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</si>
  <si>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</si>
  <si>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</si>
  <si>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</si>
  <si>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</si>
  <si>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</si>
  <si>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</si>
  <si>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</si>
  <si>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</si>
  <si>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</si>
  <si>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</si>
  <si>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</si>
  <si>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</si>
  <si>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</si>
  <si>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</si>
  <si>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</si>
  <si>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</si>
  <si>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</si>
  <si>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</si>
  <si>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</si>
  <si>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</si>
  <si>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</si>
  <si>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</si>
  <si>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</si>
  <si>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</si>
  <si>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</si>
  <si>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</si>
  <si>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</si>
  <si>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</si>
  <si>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</si>
  <si>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</si>
  <si>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</si>
  <si>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</si>
  <si>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</si>
  <si>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</si>
  <si>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</si>
  <si>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</si>
  <si>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</si>
  <si>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</si>
  <si>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</si>
  <si>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</si>
  <si>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</si>
  <si>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</si>
  <si>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</si>
  <si>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</si>
  <si>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</si>
  <si>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</si>
  <si>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</si>
  <si>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</si>
  <si>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</si>
  <si>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</si>
  <si>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</si>
  <si>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</si>
  <si>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</si>
  <si>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</si>
  <si>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</si>
  <si>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</si>
  <si>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</si>
  <si>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</si>
  <si>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</si>
  <si>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</si>
  <si>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</si>
  <si>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</si>
  <si>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</si>
  <si>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</si>
  <si>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</si>
  <si>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</si>
  <si>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</si>
  <si>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</si>
  <si>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</si>
  <si>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</si>
  <si>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</si>
  <si>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</si>
  <si>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</si>
  <si>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</si>
  <si>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</si>
  <si>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</si>
  <si>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</si>
  <si>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</si>
  <si>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</si>
  <si>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</si>
  <si>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</si>
  <si>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</si>
  <si>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</si>
  <si>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</si>
  <si>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</si>
  <si>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</si>
  <si>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</si>
  <si>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</si>
  <si>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</si>
  <si>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</si>
  <si>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</si>
  <si>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</si>
  <si>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</si>
  <si>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</si>
  <si>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</si>
  <si>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</si>
  <si>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</si>
  <si>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</si>
  <si>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</si>
  <si>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</si>
  <si>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</si>
  <si>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</si>
  <si>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</si>
  <si>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</si>
  <si>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</si>
  <si>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</si>
  <si>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</si>
  <si>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</si>
  <si>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</si>
  <si>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</si>
  <si>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</si>
  <si>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</si>
  <si>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</si>
  <si>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</si>
  <si>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</si>
  <si>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</si>
  <si>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</si>
  <si>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</si>
  <si>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</si>
  <si>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</si>
  <si>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</si>
  <si>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</si>
  <si>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</si>
  <si>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</si>
  <si>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</si>
  <si>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</si>
  <si>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</si>
  <si>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</si>
  <si>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</si>
  <si>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</si>
  <si>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</si>
  <si>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</si>
  <si>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</si>
  <si>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</si>
  <si>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</si>
  <si>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</si>
  <si>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</si>
  <si>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</si>
  <si>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</si>
  <si>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</si>
  <si>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</si>
  <si>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</si>
  <si>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</si>
  <si>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</si>
  <si>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</si>
  <si>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</si>
  <si>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</si>
  <si>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</si>
  <si>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</si>
  <si>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</si>
  <si>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</si>
  <si>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</si>
  <si>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</si>
  <si>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</si>
  <si>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</si>
  <si>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</si>
  <si>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</si>
  <si>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</si>
  <si>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</si>
  <si>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</si>
  <si>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</si>
  <si>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</si>
  <si>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</si>
  <si>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</si>
  <si>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</si>
  <si>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</si>
  <si>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</si>
  <si>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</si>
  <si>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</si>
  <si>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</si>
  <si>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</si>
  <si>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</si>
  <si>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</si>
  <si>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</si>
  <si>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</si>
  <si>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</si>
  <si>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</si>
  <si>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</si>
  <si>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</si>
  <si>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</si>
  <si>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</si>
  <si>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</si>
  <si>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</si>
  <si>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</si>
  <si>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</si>
  <si>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</si>
  <si>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</si>
  <si>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</si>
  <si>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</si>
  <si>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</si>
  <si>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</si>
  <si>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</si>
  <si>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</si>
  <si>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</si>
  <si>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</si>
  <si>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</si>
  <si>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</si>
  <si>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</si>
  <si>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</si>
  <si>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</si>
  <si>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</si>
  <si>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</si>
  <si>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</si>
  <si>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</si>
  <si>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</si>
  <si>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</si>
  <si>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</si>
  <si>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</si>
  <si>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</si>
  <si>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</si>
  <si>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</si>
  <si>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</si>
  <si>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</si>
  <si>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</si>
  <si>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</si>
  <si>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</si>
  <si>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</si>
  <si>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</si>
  <si>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</si>
  <si>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</si>
  <si>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</si>
  <si>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</si>
  <si>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</si>
  <si>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</si>
  <si>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</si>
  <si>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</si>
  <si>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</si>
  <si>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</si>
  <si>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</si>
  <si>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</si>
  <si>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</si>
  <si>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</si>
  <si>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</si>
  <si>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</si>
  <si>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</si>
  <si>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</si>
  <si>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</si>
  <si>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</si>
  <si>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</si>
  <si>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</si>
  <si>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</si>
  <si>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</si>
  <si>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</si>
  <si>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</si>
  <si>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</si>
  <si>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</si>
  <si>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</si>
  <si>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</si>
  <si>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</si>
  <si>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</si>
  <si>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</si>
  <si>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</si>
  <si>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</si>
  <si>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</si>
  <si>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</si>
  <si>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</si>
  <si>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</si>
  <si>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</si>
  <si>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</si>
  <si>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</si>
  <si>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</si>
  <si>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</si>
  <si>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</si>
  <si>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</si>
  <si>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</si>
  <si>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</si>
  <si>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</si>
  <si>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</si>
  <si>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</si>
  <si>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</si>
  <si>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</si>
  <si>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</si>
  <si>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</si>
  <si>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</si>
  <si>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</si>
  <si>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</si>
  <si>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</si>
  <si>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</si>
  <si>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</si>
  <si>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</si>
  <si>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</si>
  <si>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</si>
  <si>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</si>
  <si>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</si>
  <si>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</si>
  <si>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</si>
  <si>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</si>
  <si>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</si>
  <si>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</si>
  <si>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</si>
  <si>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</si>
  <si>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</si>
  <si>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</si>
  <si>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</si>
  <si>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</si>
  <si>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</si>
  <si>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</si>
  <si>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</si>
  <si>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</si>
  <si>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</si>
  <si>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</si>
  <si>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</si>
  <si>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</si>
  <si>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</si>
  <si>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</si>
  <si>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</si>
  <si>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</si>
  <si>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</si>
  <si>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</si>
  <si>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</si>
  <si>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</si>
  <si>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</si>
  <si>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</si>
  <si>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</si>
  <si>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</si>
  <si>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</si>
  <si>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</si>
  <si>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</si>
  <si>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</si>
  <si>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</si>
  <si>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</si>
  <si>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</si>
  <si>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</si>
  <si>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</si>
  <si>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</si>
  <si>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</si>
  <si>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</si>
  <si>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</si>
  <si>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</si>
  <si>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</si>
  <si>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</si>
  <si>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</si>
  <si>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</si>
  <si>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</si>
  <si>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</si>
  <si>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</si>
  <si>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</si>
  <si>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</si>
  <si>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</si>
  <si>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</si>
  <si>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</si>
  <si>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</si>
  <si>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</si>
  <si>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</si>
  <si>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</si>
  <si>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</si>
  <si>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</si>
  <si>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</si>
  <si>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</si>
  <si>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</si>
  <si>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</si>
  <si>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</si>
  <si>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</si>
  <si>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</si>
  <si>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</si>
  <si>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</si>
  <si>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</si>
  <si>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</si>
  <si>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</si>
  <si>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</si>
  <si>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</si>
  <si>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</si>
  <si>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</si>
  <si>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</si>
  <si>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</si>
  <si>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</si>
  <si>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</si>
  <si>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</si>
  <si>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</si>
  <si>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</si>
  <si>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</si>
  <si>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</si>
  <si>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</si>
  <si>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</si>
  <si>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</si>
  <si>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</si>
  <si>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</si>
  <si>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</si>
  <si>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</si>
  <si>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</si>
  <si>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</si>
  <si>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</si>
  <si>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</si>
  <si>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</si>
  <si>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</si>
  <si>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</si>
  <si>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</si>
  <si>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</si>
  <si>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</si>
  <si>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</si>
  <si>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</si>
  <si>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</si>
  <si>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</si>
  <si>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</si>
  <si>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</si>
  <si>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</si>
  <si>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</si>
  <si>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</si>
  <si>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</si>
  <si>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</si>
  <si>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</si>
  <si>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</si>
  <si>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</si>
  <si>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</si>
  <si>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</si>
  <si>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</si>
  <si>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</si>
  <si>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</si>
  <si>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</si>
  <si>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</si>
  <si>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</si>
  <si>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</si>
  <si>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</si>
  <si>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</si>
  <si>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</si>
  <si>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</si>
  <si>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</si>
  <si>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</si>
  <si>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</si>
  <si>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</si>
  <si>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</si>
  <si>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</si>
  <si>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</si>
  <si>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</si>
  <si>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</si>
  <si>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</si>
  <si>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</si>
  <si>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</si>
  <si>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</si>
  <si>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</si>
  <si>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</si>
  <si>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</si>
  <si>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</si>
  <si>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</si>
  <si>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</si>
  <si>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</si>
  <si>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</si>
  <si>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</si>
  <si>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</si>
  <si>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</si>
  <si>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</si>
  <si>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</si>
  <si>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</si>
  <si>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</si>
  <si>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</si>
  <si>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</si>
  <si>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</si>
  <si>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</si>
  <si>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</si>
  <si>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</si>
  <si>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</si>
  <si>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</si>
  <si>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</si>
  <si>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</si>
  <si>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</si>
  <si>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</si>
  <si>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</si>
  <si>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</si>
  <si>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</si>
  <si>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</si>
  <si>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</si>
  <si>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</si>
  <si>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</si>
  <si>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</si>
  <si>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</si>
  <si>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</si>
  <si>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</si>
  <si>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</si>
  <si>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</si>
  <si>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</si>
  <si>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</si>
  <si>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</si>
  <si>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</si>
  <si>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</si>
  <si>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</si>
  <si>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</si>
  <si>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</si>
  <si>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</si>
  <si>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</si>
  <si>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</si>
  <si>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</si>
  <si>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</si>
  <si>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</si>
  <si>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</si>
  <si>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</si>
  <si>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</si>
  <si>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</si>
  <si>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</si>
  <si>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</si>
  <si>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</si>
  <si>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</si>
  <si>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</si>
  <si>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</si>
  <si>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</si>
  <si>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</si>
  <si>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</si>
  <si>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</si>
  <si>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</si>
  <si>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</si>
  <si>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</si>
  <si>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</si>
  <si>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</si>
  <si>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</si>
  <si>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</si>
  <si>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</si>
  <si>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</si>
  <si>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</si>
  <si>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</si>
  <si>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</si>
  <si>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</si>
  <si>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</si>
  <si>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</si>
  <si>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</si>
  <si>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</si>
  <si>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</si>
  <si>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</si>
  <si>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</si>
  <si>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</si>
  <si>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</si>
  <si>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</si>
  <si>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</si>
  <si>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</si>
  <si>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</si>
  <si>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</si>
  <si>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</si>
  <si>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</si>
  <si>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</si>
  <si>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</si>
  <si>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</si>
  <si>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</si>
  <si>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</si>
  <si>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</si>
  <si>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</si>
  <si>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</si>
  <si>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</si>
  <si>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</si>
  <si>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</si>
  <si>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</si>
  <si>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</si>
  <si>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</si>
  <si>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</si>
  <si>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</si>
  <si>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</si>
  <si>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</si>
  <si>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</si>
  <si>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</si>
  <si>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</si>
  <si>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</si>
  <si>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</si>
  <si>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</si>
  <si>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</si>
  <si>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</si>
  <si>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</si>
  <si>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</si>
  <si>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</si>
  <si>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</si>
  <si>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</si>
  <si>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</si>
  <si>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</si>
  <si>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</si>
  <si>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</si>
  <si>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</si>
  <si>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</si>
  <si>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</si>
  <si>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</si>
  <si>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</si>
  <si>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</si>
  <si>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</si>
  <si>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</si>
  <si>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</si>
  <si>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</si>
  <si>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</si>
  <si>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</si>
  <si>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</si>
  <si>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</si>
  <si>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</si>
  <si>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</si>
  <si>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</si>
  <si>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</si>
  <si>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</si>
  <si>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</si>
  <si>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</si>
  <si>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</si>
  <si>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</si>
  <si>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</si>
  <si>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</si>
  <si>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</si>
  <si>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</si>
  <si>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</si>
  <si>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</si>
  <si>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</si>
  <si>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</si>
  <si>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</si>
  <si>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</si>
  <si>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</si>
  <si>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</si>
  <si>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</si>
  <si>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</si>
  <si>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</si>
  <si>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</si>
  <si>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</si>
  <si>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</si>
  <si>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</si>
  <si>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</si>
  <si>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</si>
  <si>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</si>
  <si>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</si>
  <si>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</si>
  <si>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</si>
  <si>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</si>
  <si>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</si>
  <si>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</si>
  <si>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</si>
  <si>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</si>
  <si>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</si>
  <si>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</si>
  <si>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</si>
  <si>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</si>
  <si>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</si>
  <si>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</si>
  <si>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</si>
  <si>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</si>
  <si>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</si>
  <si>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</si>
  <si>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</si>
  <si>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</si>
  <si>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</si>
  <si>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</si>
  <si>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</si>
  <si>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</si>
  <si>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</si>
  <si>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</si>
  <si>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</si>
  <si>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</si>
  <si>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</si>
  <si>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</si>
  <si>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</si>
  <si>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</si>
  <si>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</si>
  <si>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</si>
  <si>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</si>
  <si>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</si>
  <si>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</si>
  <si>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</si>
  <si>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</si>
  <si>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</si>
  <si>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</si>
  <si>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</si>
  <si>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</si>
  <si>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</si>
  <si>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</si>
  <si>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</si>
  <si>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</si>
  <si>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</si>
  <si>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</si>
  <si>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</si>
  <si>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</si>
  <si>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</si>
  <si>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</si>
  <si>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</si>
  <si>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</si>
  <si>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</si>
  <si>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</si>
  <si>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</si>
  <si>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</si>
  <si>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</si>
  <si>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</si>
  <si>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</si>
  <si>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</si>
  <si>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</si>
  <si>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</si>
  <si>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</si>
  <si>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</si>
  <si>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</si>
  <si>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</si>
  <si>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</si>
  <si>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</si>
  <si>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</si>
  <si>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</si>
  <si>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</si>
  <si>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</si>
  <si>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</si>
  <si>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</si>
  <si>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</si>
  <si>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</si>
  <si>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</si>
  <si>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</si>
  <si>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</si>
  <si>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</si>
  <si>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</si>
  <si>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</si>
  <si>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</si>
  <si>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</si>
  <si>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</si>
  <si>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</si>
  <si>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</si>
  <si>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</si>
  <si>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</si>
  <si>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</si>
  <si>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</si>
  <si>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</si>
  <si>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</si>
  <si>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</si>
  <si>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</si>
  <si>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</si>
  <si>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</si>
  <si>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</si>
  <si>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</si>
  <si>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</si>
  <si>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</si>
  <si>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</si>
  <si>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</si>
  <si>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</si>
  <si>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</si>
  <si>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</si>
  <si>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</si>
  <si>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</si>
  <si>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</si>
  <si>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</si>
  <si>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</si>
  <si>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</si>
  <si>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</si>
  <si>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</si>
  <si>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</si>
  <si>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</si>
  <si>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</si>
  <si>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</si>
  <si>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</si>
  <si>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</si>
  <si>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</si>
  <si>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</si>
  <si>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</si>
  <si>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</si>
  <si>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</si>
  <si>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</si>
  <si>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</si>
  <si>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</si>
  <si>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</si>
  <si>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</si>
  <si>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</si>
  <si>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</si>
  <si>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</si>
  <si>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</si>
  <si>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</si>
  <si>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</si>
  <si>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</si>
  <si>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</si>
  <si>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</si>
  <si>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</si>
  <si>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</si>
  <si>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</si>
  <si>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</si>
  <si>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</si>
  <si>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</si>
  <si>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</si>
  <si>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</si>
  <si>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</si>
  <si>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</si>
  <si>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</si>
  <si>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</si>
  <si>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</si>
  <si>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</si>
  <si>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</si>
  <si>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</si>
  <si>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</si>
  <si>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</si>
  <si>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</si>
  <si>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</si>
  <si>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</si>
  <si>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</si>
  <si>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</si>
  <si>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</si>
  <si>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</si>
  <si>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</si>
  <si>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</si>
  <si>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</si>
  <si>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</si>
  <si>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</si>
  <si>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</si>
  <si>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</si>
  <si>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</si>
  <si>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</si>
  <si>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</si>
  <si>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</si>
  <si>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</si>
  <si>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</si>
  <si>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</si>
  <si>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</si>
  <si>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</si>
  <si>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</si>
  <si>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</si>
  <si>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</si>
  <si>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</si>
  <si>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</si>
  <si>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</si>
  <si>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</si>
  <si>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</si>
  <si>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</si>
  <si>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</si>
  <si>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</si>
  <si>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</si>
  <si>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</si>
  <si>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</si>
  <si>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</si>
  <si>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</si>
  <si>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</si>
  <si>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</si>
  <si>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</si>
  <si>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</si>
  <si>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</si>
  <si>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</si>
  <si>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</si>
  <si>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</si>
  <si>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</si>
  <si>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</si>
  <si>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</si>
  <si>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</si>
  <si>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</si>
  <si>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</si>
  <si>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</si>
  <si>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</si>
  <si>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</si>
  <si>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</si>
  <si>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</si>
  <si>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</si>
  <si>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</si>
  <si>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</si>
  <si>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</si>
  <si>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</si>
  <si>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</si>
  <si>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</si>
  <si>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</si>
  <si>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</si>
  <si>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</si>
  <si>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</si>
  <si>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</si>
  <si>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</si>
  <si>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</si>
  <si>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</si>
  <si>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</si>
  <si>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</si>
  <si>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</si>
  <si>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</si>
  <si>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</si>
  <si>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</si>
  <si>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</si>
  <si>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</si>
  <si>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</si>
  <si>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</si>
  <si>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</si>
  <si>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</si>
  <si>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</si>
  <si>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</si>
  <si>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</si>
  <si>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</si>
  <si>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</si>
  <si>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</si>
  <si>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</si>
  <si>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</si>
  <si>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</si>
  <si>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</si>
  <si>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</si>
  <si>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</si>
  <si>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</si>
  <si>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</si>
  <si>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</si>
  <si>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</si>
  <si>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</si>
  <si>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</si>
  <si>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</si>
  <si>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</si>
  <si>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</si>
  <si>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</si>
  <si>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</si>
  <si>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</si>
  <si>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</si>
  <si>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</si>
  <si>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</si>
  <si>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</si>
  <si>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</si>
  <si>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</si>
  <si>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</si>
  <si>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</si>
  <si>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</si>
  <si>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</si>
  <si>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</si>
  <si>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</si>
  <si>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</si>
  <si>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</si>
  <si>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</si>
  <si>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</si>
  <si>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</si>
  <si>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</si>
  <si>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</si>
  <si>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</si>
  <si>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</si>
  <si>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</si>
  <si>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</si>
  <si>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</si>
  <si>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</si>
  <si>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</si>
  <si>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</si>
  <si>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</si>
  <si>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</si>
  <si>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</si>
  <si>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</si>
  <si>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</si>
  <si>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</si>
  <si>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</si>
  <si>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</si>
  <si>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</si>
  <si>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</si>
  <si>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</si>
  <si>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</si>
  <si>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</si>
  <si>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</si>
  <si>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</si>
  <si>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</si>
  <si>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</si>
  <si>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</si>
  <si>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</si>
  <si>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</si>
  <si>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</si>
  <si>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</si>
  <si>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</si>
  <si>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</si>
  <si>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</si>
  <si>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</si>
  <si>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</si>
  <si>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</si>
  <si>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</si>
  <si>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</si>
  <si>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</si>
  <si>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</si>
  <si>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</si>
  <si>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</si>
  <si>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</si>
  <si>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</si>
  <si>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</si>
  <si>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</si>
  <si>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</si>
  <si>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</si>
  <si>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</si>
  <si>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</si>
  <si>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</si>
  <si>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</si>
  <si>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</si>
  <si>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</si>
  <si>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</si>
  <si>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</si>
  <si>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</si>
  <si>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</si>
  <si>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</si>
  <si>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</si>
  <si>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</si>
  <si>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</si>
  <si>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</si>
  <si>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</si>
  <si>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</si>
  <si>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</si>
  <si>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</si>
  <si>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</si>
  <si>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</si>
  <si>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</si>
  <si>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</si>
  <si>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</si>
  <si>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</si>
  <si>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</si>
  <si>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</si>
  <si>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</si>
  <si>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</si>
  <si>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</si>
  <si>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</si>
  <si>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</si>
  <si>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</si>
  <si>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</si>
  <si>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</si>
  <si>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</si>
  <si>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</si>
  <si>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</si>
  <si>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</si>
  <si>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</si>
  <si>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</si>
  <si>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</si>
  <si>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</si>
  <si>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</si>
  <si>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</si>
  <si>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</si>
  <si>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</si>
  <si>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</si>
  <si>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</si>
  <si>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</si>
  <si>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</si>
  <si>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</si>
  <si>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</si>
  <si>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</si>
  <si>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</si>
  <si>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</si>
  <si>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</si>
  <si>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</si>
  <si>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</si>
  <si>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</si>
  <si>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</si>
  <si>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</si>
  <si>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</si>
  <si>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</si>
  <si>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</si>
  <si>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</si>
  <si>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</si>
  <si>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</si>
  <si>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</si>
  <si>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</si>
  <si>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</si>
  <si>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</si>
  <si>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</si>
  <si>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</si>
  <si>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</si>
  <si>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</si>
  <si>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</si>
  <si>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</si>
  <si>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</si>
  <si>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</si>
  <si>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</si>
  <si>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</si>
  <si>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</si>
  <si>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</si>
  <si>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</si>
  <si>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</si>
  <si>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</si>
  <si>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</si>
  <si>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</si>
  <si>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</si>
  <si>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</si>
  <si>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</si>
  <si>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</si>
  <si>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</si>
  <si>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</si>
  <si>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</si>
  <si>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</si>
  <si>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</si>
  <si>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</si>
  <si>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</si>
  <si>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</si>
  <si>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</si>
  <si>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</si>
  <si>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</si>
  <si>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</si>
  <si>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</si>
  <si>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</si>
  <si>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</si>
  <si>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</si>
  <si>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</si>
  <si>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</si>
  <si>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</si>
  <si>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</si>
  <si>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</si>
  <si>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</si>
  <si>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</si>
  <si>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</si>
  <si>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</si>
  <si>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</si>
  <si>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</si>
  <si>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</si>
  <si>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</si>
  <si>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</si>
  <si>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</si>
  <si>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</si>
  <si>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</si>
  <si>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</si>
  <si>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</si>
  <si>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</si>
  <si>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</si>
  <si>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</si>
  <si>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</si>
  <si>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</si>
  <si>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</si>
  <si>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</si>
  <si>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</si>
  <si>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</si>
  <si>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</si>
  <si>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</si>
  <si>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</si>
  <si>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</si>
  <si>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</si>
  <si>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</si>
  <si>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</si>
  <si>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</si>
  <si>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</si>
  <si>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</si>
  <si>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</si>
  <si>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</si>
  <si>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</si>
  <si>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</si>
  <si>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</si>
  <si>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</si>
  <si>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</si>
  <si>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</si>
  <si>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</si>
  <si>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</si>
  <si>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</si>
  <si>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</si>
  <si>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</si>
  <si>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</si>
  <si>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</si>
  <si>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</si>
  <si>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</si>
  <si>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</si>
  <si>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</si>
  <si>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</si>
  <si>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</si>
  <si>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</si>
  <si>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</si>
  <si>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</si>
  <si>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</si>
  <si>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</si>
  <si>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</si>
  <si>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</si>
  <si>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</si>
  <si>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</si>
  <si>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</si>
  <si>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</si>
  <si>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</si>
  <si>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</si>
  <si>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</si>
  <si>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</si>
  <si>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</si>
  <si>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</si>
  <si>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</si>
  <si>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</si>
  <si>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</si>
  <si>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</si>
  <si>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</si>
  <si>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</si>
  <si>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</si>
  <si>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</si>
  <si>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</si>
  <si>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</si>
  <si>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</si>
  <si>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</si>
  <si>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</si>
  <si>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</si>
  <si>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</si>
  <si>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</si>
  <si>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</si>
  <si>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</si>
  <si>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</si>
  <si>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</si>
  <si>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</si>
  <si>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</si>
  <si>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</si>
  <si>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</si>
  <si>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</si>
  <si>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</si>
  <si>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</si>
  <si>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</si>
  <si>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</si>
  <si>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</si>
  <si>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</si>
  <si>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</si>
  <si>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</si>
  <si>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</si>
  <si>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</si>
  <si>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</si>
  <si>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</si>
  <si>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</si>
  <si>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</si>
  <si>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</si>
  <si>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</si>
  <si>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</si>
  <si>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</si>
  <si>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</si>
  <si>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</si>
  <si>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</si>
  <si>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</si>
  <si>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</si>
  <si>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</si>
  <si>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</si>
  <si>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</si>
  <si>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</si>
  <si>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</si>
  <si>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</si>
  <si>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</si>
  <si>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</si>
  <si>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</si>
  <si>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</si>
  <si>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</si>
  <si>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</si>
  <si>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</si>
  <si>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</si>
  <si>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</si>
  <si>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</si>
  <si>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</si>
  <si>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</si>
  <si>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</si>
  <si>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</si>
  <si>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</si>
  <si>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</si>
  <si>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</si>
  <si>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</si>
  <si>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</si>
  <si>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</si>
  <si>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</si>
  <si>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</si>
  <si>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</si>
  <si>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</si>
  <si>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</si>
  <si>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</si>
  <si>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</si>
  <si>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</si>
  <si>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</si>
  <si>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</si>
  <si>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</si>
  <si>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</si>
  <si>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</si>
  <si>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</si>
  <si>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</si>
  <si>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</si>
  <si>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</si>
  <si>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</si>
  <si>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</si>
  <si>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</si>
  <si>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</si>
  <si>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</si>
  <si>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</si>
  <si>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</si>
  <si>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</si>
  <si>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</si>
  <si>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</si>
  <si>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</si>
  <si>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</si>
  <si>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</si>
  <si>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</si>
  <si>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</si>
  <si>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</si>
  <si>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</si>
  <si>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</si>
  <si>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</si>
  <si>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</si>
  <si>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</si>
  <si>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</si>
  <si>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</si>
  <si>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</si>
  <si>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</si>
  <si>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</si>
  <si>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</si>
  <si>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</si>
  <si>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</si>
  <si>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</si>
  <si>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</si>
  <si>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</si>
  <si>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</si>
  <si>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</si>
  <si>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</si>
  <si>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</si>
  <si>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</si>
  <si>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</si>
  <si>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</si>
  <si>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</si>
  <si>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</si>
  <si>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</si>
  <si>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</si>
  <si>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</si>
  <si>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</si>
  <si>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</si>
  <si>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</si>
  <si>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</si>
  <si>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</si>
  <si>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</si>
  <si>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</si>
  <si>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</si>
  <si>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</si>
  <si>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</si>
  <si>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</si>
  <si>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</si>
  <si>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</si>
  <si>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</si>
  <si>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</si>
  <si>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</si>
  <si>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</si>
  <si>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</si>
  <si>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</si>
  <si>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</si>
  <si>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</si>
  <si>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</si>
  <si>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</si>
  <si>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</si>
  <si>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</si>
  <si>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</si>
  <si>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</si>
  <si>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</si>
  <si>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</si>
  <si>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</si>
  <si>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</si>
  <si>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</si>
  <si>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</si>
  <si>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</si>
  <si>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</si>
  <si>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</si>
  <si>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</si>
  <si>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</si>
  <si>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</si>
  <si>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</si>
  <si>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</si>
  <si>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</si>
  <si>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</si>
  <si>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</si>
  <si>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</si>
  <si>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</si>
  <si>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</si>
  <si>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</si>
  <si>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</si>
  <si>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</si>
  <si>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</si>
  <si>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</si>
  <si>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</si>
  <si>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</si>
  <si>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</si>
  <si>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</si>
  <si>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</si>
  <si>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</si>
  <si>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</si>
  <si>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</si>
  <si>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</si>
  <si>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</si>
  <si>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</si>
  <si>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</si>
  <si>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</si>
  <si>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</si>
  <si>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</si>
  <si>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</si>
  <si>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</si>
  <si>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</si>
  <si>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</si>
  <si>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</si>
  <si>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</si>
  <si>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</si>
  <si>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</si>
  <si>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</si>
  <si>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</si>
  <si>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</si>
  <si>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</si>
  <si>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</si>
  <si>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</si>
  <si>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</si>
  <si>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</si>
  <si>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</si>
  <si>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</si>
  <si>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</si>
  <si>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</si>
  <si>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</si>
  <si>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</si>
  <si>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</si>
  <si>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</si>
  <si>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</si>
  <si>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</si>
  <si>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</si>
  <si>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</si>
  <si>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</si>
  <si>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</si>
  <si>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</si>
  <si>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</si>
  <si>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</si>
  <si>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</si>
  <si>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</si>
  <si>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</si>
  <si>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</si>
  <si>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</si>
  <si>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</si>
  <si>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</si>
  <si>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</si>
  <si>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</si>
  <si>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</si>
  <si>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</si>
  <si>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</si>
  <si>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</si>
  <si>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</si>
  <si>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</si>
  <si>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</si>
  <si>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</si>
  <si>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</si>
  <si>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</si>
  <si>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</si>
  <si>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</si>
  <si>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</si>
  <si>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</si>
  <si>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</si>
  <si>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</si>
  <si>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</si>
  <si>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</si>
  <si>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</si>
  <si>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</si>
  <si>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</si>
  <si>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</si>
  <si>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</si>
  <si>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</si>
  <si>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</si>
  <si>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</si>
  <si>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</si>
  <si>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</si>
  <si>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</si>
  <si>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</si>
  <si>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</si>
  <si>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</si>
  <si>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</si>
  <si>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</si>
  <si>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</si>
  <si>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</si>
  <si>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</si>
  <si>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</si>
  <si>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</si>
  <si>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</si>
  <si>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</si>
  <si>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</si>
  <si>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</si>
  <si>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</si>
  <si>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</si>
  <si>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</si>
  <si>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</si>
  <si>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</si>
  <si>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</si>
  <si>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</si>
  <si>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</si>
  <si>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</si>
  <si>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</si>
  <si>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</si>
  <si>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</si>
  <si>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</si>
  <si>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</si>
  <si>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</si>
  <si>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</si>
  <si>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</si>
  <si>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</si>
  <si>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</si>
  <si>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</si>
  <si>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</si>
  <si>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</si>
  <si>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</si>
  <si>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</si>
  <si>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</si>
  <si>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</si>
  <si>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</si>
  <si>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</si>
  <si>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</si>
  <si>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</si>
  <si>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</si>
  <si>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</si>
  <si>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</si>
  <si>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</si>
  <si>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</si>
  <si>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</si>
  <si>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</si>
  <si>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</si>
  <si>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</si>
  <si>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</si>
  <si>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</si>
  <si>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</si>
  <si>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</si>
  <si>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</si>
  <si>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</si>
  <si>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</si>
  <si>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</si>
  <si>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</si>
  <si>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</si>
  <si>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</si>
  <si>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</si>
  <si>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</si>
  <si>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</si>
  <si>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</si>
  <si>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</si>
  <si>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</si>
  <si>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</si>
  <si>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</si>
  <si>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</si>
  <si>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</si>
  <si>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</si>
  <si>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</si>
  <si>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</si>
  <si>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</si>
  <si>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</si>
  <si>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</si>
  <si>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</si>
  <si>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</si>
  <si>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</si>
  <si>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</si>
  <si>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</si>
  <si>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</si>
  <si>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</si>
  <si>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</si>
  <si>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</si>
  <si>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</si>
  <si>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</si>
  <si>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</si>
  <si>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</si>
  <si>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</si>
  <si>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</si>
  <si>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</si>
  <si>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</si>
  <si>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</si>
  <si>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</si>
  <si>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</si>
  <si>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</si>
  <si>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</si>
  <si>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</si>
  <si>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</si>
  <si>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</si>
  <si>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</si>
  <si>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</si>
  <si>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</si>
  <si>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</si>
  <si>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</si>
  <si>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</si>
  <si>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</si>
  <si>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</si>
  <si>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</si>
  <si>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</si>
  <si>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</si>
  <si>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</si>
  <si>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</si>
  <si>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</si>
  <si>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</si>
  <si>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</si>
  <si>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</si>
  <si>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</si>
  <si>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</si>
  <si>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</si>
  <si>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</si>
  <si>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</si>
  <si>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</si>
  <si>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</si>
  <si>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</si>
  <si>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</si>
  <si>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</si>
  <si>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</si>
  <si>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</si>
  <si>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</si>
  <si>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</si>
  <si>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</si>
  <si>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</si>
  <si>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</si>
  <si>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</si>
  <si>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</si>
  <si>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</si>
  <si>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</si>
  <si>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</si>
  <si>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</si>
  <si>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</si>
  <si>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</si>
  <si>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</si>
  <si>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</si>
  <si>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</si>
  <si>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</si>
  <si>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</si>
  <si>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</si>
  <si>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</si>
  <si>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</si>
  <si>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</si>
  <si>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</si>
  <si>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</si>
  <si>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</si>
  <si>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</si>
  <si>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</si>
  <si>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</si>
  <si>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</si>
  <si>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</si>
  <si>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</si>
  <si>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</si>
  <si>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</si>
  <si>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</si>
  <si>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</si>
  <si>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</si>
  <si>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</si>
  <si>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</si>
  <si>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</si>
  <si>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</si>
  <si>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</si>
  <si>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</si>
  <si>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</si>
  <si>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</si>
  <si>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</si>
  <si>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</si>
  <si>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</si>
  <si>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</si>
  <si>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</si>
  <si>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</si>
  <si>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</si>
  <si>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</si>
  <si>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</si>
  <si>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</si>
  <si>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</si>
  <si>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</si>
  <si>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</si>
  <si>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</si>
  <si>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</si>
  <si>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</si>
  <si>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</si>
  <si>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</si>
  <si>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</si>
  <si>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</si>
  <si>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</si>
  <si>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</si>
  <si>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</si>
  <si>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</si>
  <si>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</si>
  <si>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</si>
  <si>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</si>
  <si>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</si>
  <si>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</si>
  <si>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</si>
  <si>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</si>
  <si>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</si>
  <si>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</si>
  <si>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</si>
  <si>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</si>
  <si>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</si>
  <si>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</si>
  <si>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</si>
  <si>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</si>
  <si>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</si>
  <si>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</si>
  <si>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</si>
  <si>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</si>
  <si>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</si>
  <si>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</si>
  <si>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</si>
  <si>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</si>
  <si>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</si>
  <si>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</si>
  <si>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</si>
  <si>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</si>
  <si>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</si>
  <si>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</si>
  <si>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</si>
  <si>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</si>
  <si>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</si>
  <si>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</si>
  <si>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</si>
  <si>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</si>
  <si>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</si>
  <si>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</si>
  <si>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</si>
  <si>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</si>
  <si>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</si>
  <si>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</si>
  <si>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</si>
  <si>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</si>
  <si>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</si>
  <si>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</si>
  <si>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</si>
  <si>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</si>
  <si>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</si>
  <si>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</si>
  <si>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</si>
  <si>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</si>
  <si>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</si>
  <si>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</si>
  <si>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</si>
  <si>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</si>
  <si>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</si>
  <si>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</si>
  <si>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</si>
  <si>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</si>
  <si>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</si>
  <si>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</si>
  <si>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</si>
  <si>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</si>
  <si>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</si>
  <si>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</si>
  <si>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</si>
  <si>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</si>
  <si>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</si>
  <si>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</si>
  <si>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</si>
  <si>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</si>
  <si>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</si>
  <si>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</si>
  <si>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</si>
  <si>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</si>
  <si>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</si>
  <si>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</si>
  <si>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</si>
  <si>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</si>
  <si>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</si>
  <si>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</si>
  <si>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</si>
  <si>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</si>
  <si>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</si>
  <si>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</si>
  <si>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</si>
  <si>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</si>
  <si>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</si>
  <si>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</si>
  <si>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</si>
  <si>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</si>
  <si>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</si>
  <si>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</si>
  <si>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</si>
  <si>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</si>
  <si>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</si>
  <si>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</si>
  <si>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</si>
  <si>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</si>
  <si>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</si>
  <si>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</si>
  <si>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</si>
  <si>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</si>
  <si>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</si>
  <si>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</si>
  <si>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</si>
  <si>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</si>
  <si>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</si>
  <si>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</si>
  <si>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</si>
  <si>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</si>
  <si>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</si>
  <si>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</si>
  <si>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</si>
  <si>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</si>
  <si>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</si>
  <si>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</si>
  <si>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</si>
  <si>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</si>
  <si>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</si>
  <si>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</si>
  <si>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</si>
  <si>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</si>
  <si>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</si>
  <si>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</si>
  <si>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</si>
  <si>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</si>
  <si>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</si>
  <si>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</si>
  <si>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</si>
  <si>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</si>
  <si>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</si>
  <si>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</si>
  <si>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</si>
  <si>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</si>
  <si>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</si>
  <si>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</si>
  <si>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</si>
  <si>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</si>
  <si>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</si>
  <si>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</si>
  <si>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</si>
  <si>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</si>
  <si>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</si>
  <si>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</si>
  <si>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</si>
  <si>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</si>
  <si>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</si>
  <si>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</si>
  <si>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</si>
  <si>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</si>
  <si>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</si>
  <si>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</si>
  <si>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</si>
  <si>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</si>
  <si>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</si>
  <si>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</si>
  <si>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</si>
  <si>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</si>
  <si>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</si>
  <si>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</si>
  <si>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</si>
  <si>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</si>
  <si>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</si>
  <si>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</si>
  <si>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</si>
  <si>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</si>
  <si>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</si>
  <si>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</si>
  <si>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</si>
  <si>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</si>
  <si>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</si>
  <si>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</si>
  <si>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</si>
  <si>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</si>
  <si>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</si>
  <si>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</si>
  <si>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</si>
  <si>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</si>
  <si>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</si>
  <si>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</si>
  <si>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</si>
  <si>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</si>
  <si>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</si>
  <si>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</si>
  <si>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</si>
  <si>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</si>
  <si>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</si>
  <si>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</si>
  <si>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</si>
  <si>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</si>
  <si>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</si>
  <si>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</si>
  <si>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</si>
  <si>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</si>
  <si>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</si>
  <si>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</si>
  <si>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</si>
  <si>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</si>
  <si>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</si>
  <si>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</si>
  <si>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</si>
  <si>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</si>
  <si>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</si>
  <si>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</si>
  <si>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</si>
  <si>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</si>
  <si>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</si>
  <si>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</si>
  <si>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</si>
  <si>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</si>
  <si>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</si>
  <si>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</si>
  <si>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</si>
  <si>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</si>
  <si>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</si>
  <si>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</si>
  <si>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</si>
  <si>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</si>
  <si>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</si>
  <si>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</si>
  <si>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</si>
  <si>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</si>
  <si>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</si>
  <si>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</si>
  <si>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</si>
  <si>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</si>
  <si>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</si>
  <si>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</si>
  <si>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</si>
  <si>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</si>
  <si>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</si>
  <si>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</si>
  <si>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</si>
  <si>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</si>
  <si>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</si>
  <si>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</si>
  <si>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</si>
  <si>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</si>
  <si>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</si>
  <si>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</si>
  <si>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</si>
  <si>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</si>
  <si>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</si>
  <si>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</si>
  <si>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</si>
  <si>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</si>
  <si>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</si>
  <si>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</si>
  <si>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</si>
  <si>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</si>
  <si>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</si>
  <si>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</si>
  <si>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</si>
  <si>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</si>
  <si>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</si>
  <si>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</si>
  <si>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</si>
  <si>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</si>
  <si>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</si>
  <si>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</si>
  <si>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</si>
  <si>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</si>
  <si>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</si>
  <si>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</si>
  <si>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</si>
  <si>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</si>
  <si>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</si>
  <si>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</si>
  <si>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</si>
  <si>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</si>
  <si>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</si>
  <si>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</si>
  <si>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</si>
  <si>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</si>
  <si>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</si>
  <si>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</si>
  <si>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</si>
  <si>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</si>
  <si>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</si>
  <si>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</si>
  <si>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</si>
  <si>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</si>
  <si>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</si>
  <si>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</si>
  <si>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</si>
  <si>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</si>
  <si>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</si>
  <si>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</si>
  <si>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</si>
  <si>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</si>
  <si>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</si>
  <si>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</si>
  <si>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</si>
  <si>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</si>
  <si>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</si>
  <si>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</si>
  <si>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</si>
  <si>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</si>
  <si>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</si>
  <si>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</si>
  <si>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</si>
  <si>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</si>
  <si>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</si>
  <si>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</si>
  <si>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</si>
  <si>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</si>
  <si>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</si>
  <si>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</si>
  <si>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</si>
  <si>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</si>
  <si>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</si>
  <si>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</si>
  <si>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</si>
  <si>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</si>
  <si>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</si>
  <si>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</si>
  <si>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</si>
  <si>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</si>
  <si>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</si>
  <si>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</si>
  <si>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</si>
  <si>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</si>
  <si>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</si>
  <si>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</si>
  <si>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</si>
  <si>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</si>
  <si>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</si>
  <si>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</si>
  <si>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</si>
  <si>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</si>
  <si>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</si>
  <si>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</si>
  <si>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</si>
  <si>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</si>
  <si>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</si>
  <si>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</si>
  <si>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</si>
  <si>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</si>
  <si>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</si>
  <si>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</si>
  <si>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</si>
  <si>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</si>
  <si>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</si>
  <si>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</si>
  <si>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</si>
  <si>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</si>
  <si>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</si>
  <si>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</si>
  <si>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</si>
  <si>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</si>
  <si>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</si>
  <si>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</si>
  <si>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</si>
  <si>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</si>
  <si>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</si>
  <si>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</si>
  <si>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</si>
  <si>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</si>
  <si>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</si>
  <si>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</si>
  <si>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</si>
  <si>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</si>
  <si>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</si>
  <si>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</si>
  <si>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</si>
  <si>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</si>
  <si>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</si>
  <si>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</si>
  <si>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</si>
  <si>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</si>
  <si>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</si>
  <si>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</si>
  <si>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</si>
  <si>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</si>
  <si>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</si>
  <si>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</si>
  <si>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</si>
  <si>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</si>
  <si>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</si>
  <si>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</si>
  <si>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</si>
  <si>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</si>
  <si>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</si>
  <si>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</si>
  <si>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</si>
  <si>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</si>
  <si>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</si>
  <si>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</si>
  <si>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</si>
  <si>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</si>
  <si>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</si>
  <si>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</si>
  <si>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</si>
  <si>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</si>
  <si>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</si>
  <si>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</si>
  <si>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</si>
  <si>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</si>
  <si>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</si>
  <si>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</si>
  <si>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</si>
  <si>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</si>
  <si>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</si>
  <si>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</si>
  <si>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</si>
  <si>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</si>
  <si>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</si>
  <si>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</si>
  <si>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</si>
  <si>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</si>
  <si>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</si>
  <si>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</si>
  <si>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</si>
  <si>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</si>
  <si>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</si>
  <si>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</si>
  <si>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</si>
  <si>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</si>
  <si>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</si>
  <si>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</si>
  <si>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</si>
  <si>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</si>
  <si>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</si>
  <si>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</si>
  <si>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</si>
  <si>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</si>
  <si>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</si>
  <si>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</si>
  <si>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</si>
  <si>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</si>
  <si>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</si>
  <si>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</si>
  <si>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</si>
  <si>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</si>
  <si>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</si>
  <si>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</si>
  <si>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</si>
  <si>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</si>
  <si>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</si>
  <si>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</si>
  <si>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</si>
  <si>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</si>
  <si>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</si>
  <si>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</si>
  <si>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</si>
  <si>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</si>
  <si>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</si>
  <si>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</si>
  <si>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</si>
  <si>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</si>
  <si>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</si>
  <si>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</si>
  <si>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</si>
  <si>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</si>
  <si>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</si>
  <si>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</si>
  <si>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</si>
  <si>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</si>
  <si>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</si>
  <si>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</si>
  <si>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</si>
  <si>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</si>
  <si>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</si>
  <si>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</si>
  <si>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</si>
  <si>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</si>
  <si>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</si>
  <si>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</si>
  <si>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</si>
  <si>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</si>
  <si>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</si>
  <si>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</si>
  <si>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</si>
  <si>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</si>
  <si>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</si>
  <si>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</si>
  <si>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</si>
  <si>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</si>
  <si>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</si>
  <si>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</si>
  <si>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</si>
  <si>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</si>
  <si>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</si>
  <si>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</si>
  <si>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</si>
  <si>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</si>
  <si>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</si>
  <si>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</si>
  <si>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</si>
  <si>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</si>
  <si>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</si>
  <si>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</si>
  <si>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</si>
  <si>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</si>
  <si>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</si>
  <si>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</si>
  <si>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</si>
  <si>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</si>
  <si>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</si>
  <si>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</si>
  <si>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</si>
  <si>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</si>
  <si>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</si>
  <si>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</si>
  <si>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</si>
  <si>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</si>
  <si>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</si>
  <si>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</si>
  <si>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</si>
  <si>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</si>
  <si>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</si>
  <si>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</si>
  <si>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</si>
  <si>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</si>
  <si>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</si>
  <si>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</si>
  <si>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</si>
  <si>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</si>
  <si>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</si>
  <si>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</si>
  <si>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</si>
  <si>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</si>
  <si>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</si>
  <si>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</si>
  <si>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</si>
  <si>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</si>
  <si>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</si>
  <si>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</si>
  <si>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</si>
  <si>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</si>
  <si>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</si>
  <si>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</si>
  <si>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</si>
  <si>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</si>
  <si>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</si>
  <si>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</si>
  <si>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</si>
  <si>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</si>
  <si>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</si>
  <si>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</si>
  <si>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</si>
  <si>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</si>
  <si>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</si>
  <si>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</si>
  <si>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</si>
  <si>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</si>
  <si>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</si>
  <si>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</si>
  <si>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</si>
  <si>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</si>
  <si>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</si>
  <si>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</si>
  <si>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</si>
  <si>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</si>
  <si>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</si>
  <si>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</si>
  <si>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</si>
  <si>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</si>
  <si>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</si>
  <si>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</si>
  <si>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</si>
  <si>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</si>
  <si>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</si>
  <si>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</si>
  <si>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</si>
  <si>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</si>
  <si>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</si>
  <si>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</si>
  <si>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</si>
  <si>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</si>
  <si>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</si>
  <si>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</si>
  <si>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</si>
  <si>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</si>
  <si>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</si>
  <si>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</si>
  <si>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</si>
  <si>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</si>
  <si>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</si>
  <si>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</si>
  <si>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</si>
  <si>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</si>
  <si>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</si>
  <si>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</si>
  <si>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</si>
  <si>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</si>
  <si>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</si>
  <si>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</si>
  <si>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</si>
  <si>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</si>
  <si>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</si>
  <si>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</si>
  <si>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</si>
  <si>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</si>
  <si>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</si>
  <si>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</si>
  <si>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</si>
  <si>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</si>
  <si>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</si>
  <si>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</si>
  <si>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</si>
  <si>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</si>
  <si>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</si>
  <si>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</si>
  <si>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</si>
  <si>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</si>
  <si>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</si>
  <si>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</si>
  <si>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</si>
  <si>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</si>
  <si>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</si>
  <si>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</si>
  <si>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</si>
  <si>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</si>
  <si>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</si>
  <si>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</si>
  <si>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</si>
  <si>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</si>
  <si>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</si>
  <si>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</si>
  <si>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</si>
  <si>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</si>
  <si>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</si>
  <si>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</si>
  <si>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</si>
  <si>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</si>
  <si>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</si>
  <si>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</si>
  <si>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</si>
  <si>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</si>
  <si>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</si>
  <si>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</si>
  <si>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</si>
  <si>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</si>
  <si>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</si>
  <si>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</si>
  <si>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</si>
  <si>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</si>
  <si>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</si>
  <si>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</si>
  <si>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</si>
  <si>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</si>
  <si>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</si>
  <si>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</si>
  <si>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</si>
  <si>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</si>
  <si>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</si>
  <si>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</si>
  <si>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</si>
  <si>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</si>
  <si>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</si>
  <si>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</si>
  <si>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</si>
  <si>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</si>
  <si>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</si>
  <si>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</si>
  <si>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</si>
  <si>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</si>
  <si>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</si>
  <si>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</si>
  <si>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</si>
  <si>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</si>
  <si>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</si>
  <si>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</si>
  <si>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</si>
  <si>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</si>
  <si>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</si>
  <si>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</si>
  <si>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</si>
  <si>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</si>
  <si>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</si>
  <si>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</si>
  <si>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</si>
  <si>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</si>
  <si>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</si>
  <si>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</si>
  <si>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</si>
  <si>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</si>
  <si>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</si>
  <si>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</si>
  <si>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</si>
  <si>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</si>
  <si>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</si>
  <si>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</si>
  <si>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</si>
  <si>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</si>
  <si>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</si>
  <si>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</si>
  <si>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</si>
  <si>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</si>
  <si>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</si>
  <si>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</si>
  <si>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</si>
  <si>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</si>
  <si>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</si>
  <si>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</si>
  <si>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</si>
  <si>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</si>
  <si>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</si>
  <si>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</si>
  <si>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</si>
  <si>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</si>
  <si>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</si>
  <si>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</si>
  <si>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</si>
  <si>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</si>
  <si>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</si>
  <si>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</si>
  <si>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</si>
  <si>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</si>
  <si>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</si>
  <si>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</si>
  <si>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</si>
  <si>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</si>
  <si>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</si>
  <si>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</si>
  <si>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</si>
  <si>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</si>
  <si>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</si>
  <si>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</si>
  <si>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</si>
  <si>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</si>
  <si>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</si>
  <si>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</si>
  <si>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</si>
  <si>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</si>
  <si>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</si>
  <si>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</si>
  <si>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</si>
  <si>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</si>
  <si>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</si>
  <si>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</si>
  <si>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</si>
  <si>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</si>
  <si>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</si>
  <si>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</si>
  <si>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</si>
  <si>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</si>
  <si>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</si>
  <si>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</si>
  <si>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</si>
  <si>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</si>
  <si>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</si>
  <si>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</si>
  <si>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</si>
  <si>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</si>
  <si>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</si>
  <si>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</si>
  <si>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</si>
  <si>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</si>
  <si>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</si>
  <si>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</si>
  <si>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</si>
  <si>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</si>
  <si>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</si>
  <si>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</si>
  <si>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</si>
  <si>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</si>
  <si>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</si>
  <si>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</si>
  <si>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</si>
  <si>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</si>
  <si>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</si>
  <si>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</si>
  <si>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</si>
  <si>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</si>
  <si>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</si>
  <si>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</si>
  <si>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</si>
  <si>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</si>
  <si>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</si>
  <si>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</si>
  <si>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</si>
  <si>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</si>
  <si>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</si>
  <si>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</si>
  <si>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</si>
  <si>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</si>
  <si>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</si>
  <si>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</si>
  <si>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</si>
  <si>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</si>
  <si>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</si>
  <si>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</si>
  <si>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</si>
  <si>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</si>
  <si>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</si>
  <si>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</si>
  <si>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</si>
  <si>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</si>
  <si>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</si>
  <si>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</si>
  <si>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</si>
  <si>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</si>
  <si>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</si>
  <si>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</si>
  <si>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</si>
  <si>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</si>
  <si>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</si>
  <si>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</si>
  <si>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</si>
  <si>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</si>
  <si>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</si>
  <si>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</si>
  <si>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</si>
  <si>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</si>
  <si>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</si>
  <si>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</si>
  <si>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</si>
  <si>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</si>
  <si>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</si>
  <si>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</si>
  <si>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</si>
  <si>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</si>
  <si>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</si>
  <si>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</si>
  <si>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</si>
  <si>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</si>
  <si>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</si>
  <si>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</si>
  <si>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</si>
  <si>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</si>
  <si>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</si>
  <si>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</si>
  <si>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</si>
  <si>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</si>
  <si>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</si>
  <si>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</si>
  <si>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</si>
  <si>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</si>
  <si>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</si>
  <si>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</si>
  <si>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</si>
  <si>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</si>
  <si>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</si>
  <si>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</si>
  <si>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</si>
  <si>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</si>
  <si>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</si>
  <si>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</si>
  <si>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</si>
  <si>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</si>
  <si>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</si>
  <si>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</si>
  <si>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</si>
  <si>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</si>
  <si>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</si>
  <si>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</si>
  <si>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</si>
  <si>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</si>
  <si>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</si>
  <si>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</si>
  <si>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</si>
  <si>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</si>
  <si>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</si>
  <si>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</si>
  <si>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</si>
  <si>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</si>
  <si>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</si>
  <si>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</si>
  <si>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</si>
  <si>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</si>
  <si>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</si>
  <si>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</si>
  <si>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</si>
  <si>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</si>
  <si>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</si>
  <si>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</si>
  <si>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</si>
  <si>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</si>
  <si>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</si>
  <si>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</si>
  <si>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</si>
  <si>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</si>
  <si>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</si>
  <si>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</si>
  <si>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</si>
  <si>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</si>
  <si>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</si>
  <si>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</si>
  <si>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</si>
  <si>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</si>
  <si>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</si>
  <si>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</si>
  <si>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</si>
  <si>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</si>
  <si>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</si>
  <si>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</si>
  <si>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</si>
  <si>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</si>
  <si>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</si>
  <si>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</si>
  <si>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</si>
  <si>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</si>
  <si>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</si>
  <si>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</si>
  <si>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</si>
  <si>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</si>
  <si>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</si>
  <si>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</si>
  <si>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</si>
  <si>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</si>
  <si>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</si>
  <si>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</si>
  <si>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</si>
  <si>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</si>
  <si>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</si>
  <si>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</si>
  <si>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</si>
  <si>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</si>
  <si>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</si>
  <si>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</si>
  <si>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</si>
  <si>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</si>
  <si>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</si>
  <si>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</si>
  <si>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</si>
  <si>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</si>
  <si>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</si>
  <si>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</si>
  <si>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</si>
  <si>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</si>
  <si>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</si>
  <si>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</si>
  <si>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</si>
  <si>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</si>
  <si>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</si>
  <si>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</si>
  <si>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</si>
  <si>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</si>
  <si>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</si>
  <si>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</si>
  <si>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</si>
  <si>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</si>
  <si>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</si>
  <si>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</si>
  <si>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</si>
  <si>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</si>
  <si>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</si>
  <si>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</si>
  <si>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</si>
  <si>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</si>
  <si>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</si>
  <si>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</si>
  <si>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</si>
  <si>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</si>
  <si>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</si>
  <si>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</si>
  <si>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</si>
  <si>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</si>
  <si>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</si>
  <si>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</si>
  <si>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</si>
  <si>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</si>
  <si>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</si>
  <si>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</si>
  <si>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</si>
  <si>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</si>
  <si>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</si>
  <si>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</si>
  <si>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</si>
  <si>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</si>
  <si>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</si>
  <si>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</si>
  <si>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</si>
  <si>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</si>
  <si>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</si>
  <si>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</si>
  <si>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</si>
  <si>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</si>
  <si>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</si>
  <si>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</si>
  <si>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</si>
  <si>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</si>
  <si>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</si>
  <si>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</si>
  <si>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</si>
  <si>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</si>
  <si>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</si>
  <si>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</si>
  <si>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</si>
  <si>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</si>
  <si>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</si>
  <si>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</si>
  <si>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</si>
  <si>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</si>
  <si>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</si>
  <si>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</si>
  <si>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</si>
  <si>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</si>
  <si>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</si>
  <si>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</si>
  <si>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</si>
  <si>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</si>
  <si>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</si>
  <si>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</si>
  <si>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</si>
  <si>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</si>
  <si>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</si>
  <si>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</si>
  <si>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</si>
  <si>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</si>
  <si>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</si>
  <si>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</si>
  <si>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</si>
  <si>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</si>
  <si>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</si>
  <si>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</si>
  <si>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</si>
  <si>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</si>
  <si>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</si>
  <si>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</si>
  <si>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</si>
  <si>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</si>
  <si>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</si>
  <si>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</si>
  <si>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</si>
  <si>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</si>
  <si>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</si>
  <si>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</si>
  <si>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</si>
  <si>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</si>
  <si>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</si>
  <si>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</si>
  <si>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</si>
  <si>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</si>
  <si>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</si>
  <si>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</si>
  <si>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</si>
  <si>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</si>
  <si>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</si>
  <si>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</si>
  <si>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</si>
  <si>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</si>
  <si>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</si>
  <si>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</si>
  <si>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</si>
  <si>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</si>
  <si>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</si>
  <si>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</si>
  <si>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</si>
  <si>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</si>
  <si>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</si>
  <si>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</si>
  <si>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</si>
  <si>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</si>
  <si>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</si>
  <si>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</si>
  <si>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</si>
  <si>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</si>
  <si>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</si>
  <si>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</si>
  <si>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</si>
  <si>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</si>
  <si>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</si>
  <si>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</si>
  <si>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</si>
  <si>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</si>
  <si>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</si>
  <si>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</si>
  <si>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</si>
  <si>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</si>
  <si>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</si>
  <si>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</si>
  <si>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</si>
  <si>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</si>
  <si>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</si>
  <si>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</si>
  <si>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</si>
  <si>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</si>
  <si>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</si>
  <si>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</si>
  <si>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</si>
  <si>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</si>
  <si>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</si>
  <si>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</si>
  <si>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</si>
  <si>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</si>
  <si>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</si>
  <si>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</si>
  <si>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</si>
  <si>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</si>
  <si>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</si>
  <si>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</si>
  <si>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</si>
  <si>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</si>
  <si>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</si>
  <si>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</si>
  <si>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</si>
  <si>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</si>
  <si>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</si>
  <si>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</si>
  <si>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</si>
  <si>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</si>
  <si>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</si>
  <si>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</si>
  <si>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</si>
  <si>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</si>
  <si>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</si>
  <si>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</si>
  <si>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</si>
  <si>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</si>
  <si>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</si>
  <si>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</si>
  <si>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</si>
  <si>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</si>
  <si>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</si>
  <si>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</si>
  <si>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</si>
  <si>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</si>
  <si>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</si>
  <si>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</si>
  <si>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</si>
  <si>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</si>
  <si>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</si>
  <si>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</si>
  <si>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</si>
  <si>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</si>
  <si>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</si>
  <si>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</si>
  <si>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</si>
  <si>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</si>
  <si>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</si>
  <si>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</si>
  <si>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</si>
  <si>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</si>
  <si>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</si>
  <si>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</si>
  <si>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</si>
  <si>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</si>
  <si>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</si>
  <si>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</si>
  <si>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</si>
  <si>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</si>
  <si>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</si>
  <si>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</si>
  <si>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</si>
  <si>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</si>
  <si>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</si>
  <si>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</si>
  <si>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</si>
  <si>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</si>
  <si>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</si>
  <si>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</si>
  <si>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</si>
  <si>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</si>
  <si>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</si>
  <si>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</si>
  <si>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</si>
  <si>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</si>
  <si>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</si>
  <si>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</si>
  <si>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</si>
  <si>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</si>
  <si>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</si>
  <si>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</si>
  <si>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</si>
  <si>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</si>
  <si>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</si>
  <si>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</si>
  <si>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</si>
  <si>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</si>
  <si>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</si>
  <si>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</si>
  <si>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</si>
  <si>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</si>
  <si>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</si>
  <si>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</si>
  <si>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</si>
  <si>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</si>
  <si>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</si>
  <si>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</si>
  <si>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</si>
  <si>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</si>
  <si>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</si>
  <si>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</si>
  <si>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</si>
  <si>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</si>
  <si>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</si>
  <si>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</si>
  <si>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</si>
  <si>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</si>
  <si>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</si>
  <si>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</si>
  <si>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</si>
  <si>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</si>
  <si>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</si>
  <si>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</si>
  <si>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</si>
  <si>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</si>
  <si>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</si>
  <si>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</si>
  <si>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</si>
  <si>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</si>
  <si>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</si>
  <si>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</si>
  <si>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</si>
  <si>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</si>
  <si>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</si>
  <si>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</si>
  <si>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</si>
  <si>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</si>
  <si>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</si>
  <si>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</si>
  <si>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</si>
  <si>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</si>
  <si>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</si>
  <si>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</si>
  <si>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</si>
  <si>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</si>
  <si>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</si>
  <si>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</si>
  <si>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</si>
  <si>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</si>
  <si>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</si>
  <si>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</si>
  <si>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</si>
  <si>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</si>
  <si>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</si>
  <si>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</si>
  <si>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</si>
  <si>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</si>
  <si>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</si>
  <si>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</si>
  <si>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</si>
  <si>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</si>
  <si>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</si>
  <si>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</si>
  <si>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</si>
  <si>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</si>
  <si>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</si>
  <si>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</si>
  <si>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</si>
  <si>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</si>
  <si>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</si>
  <si>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</si>
  <si>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</si>
  <si>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</si>
  <si>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</si>
  <si>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</si>
  <si>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</si>
  <si>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</si>
  <si>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</si>
  <si>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</si>
  <si>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</si>
  <si>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</si>
  <si>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</si>
  <si>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</si>
  <si>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</si>
  <si>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</si>
  <si>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</si>
  <si>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</si>
  <si>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</si>
  <si>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</si>
  <si>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</si>
  <si>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</si>
  <si>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</si>
  <si>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</si>
  <si>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</si>
  <si>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</si>
  <si>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</si>
  <si>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</si>
  <si>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</si>
  <si>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</si>
  <si>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</si>
  <si>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</si>
  <si>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</si>
  <si>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</si>
  <si>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</si>
  <si>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</si>
  <si>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</si>
  <si>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</si>
  <si>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</si>
  <si>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</si>
  <si>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</si>
  <si>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</si>
  <si>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</si>
  <si>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</si>
  <si>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</si>
  <si>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</si>
  <si>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</si>
  <si>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</si>
  <si>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</si>
  <si>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</si>
  <si>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</si>
  <si>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</si>
  <si>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</si>
  <si>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</si>
  <si>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</si>
  <si>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</si>
  <si>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</si>
  <si>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</si>
  <si>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</si>
  <si>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</si>
  <si>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</si>
  <si>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</si>
  <si>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</si>
  <si>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</si>
  <si>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</si>
  <si>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</si>
  <si>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</si>
  <si>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</si>
  <si>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</si>
  <si>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</si>
  <si>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</si>
  <si>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</si>
  <si>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</si>
  <si>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</si>
  <si>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</si>
  <si>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</si>
  <si>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</si>
  <si>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</si>
  <si>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</si>
  <si>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</si>
  <si>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</si>
  <si>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</si>
  <si>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</si>
  <si>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</si>
  <si>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</si>
  <si>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</si>
  <si>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</si>
  <si>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</si>
  <si>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</si>
  <si>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</si>
  <si>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</si>
  <si>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</si>
  <si>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</si>
  <si>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</si>
  <si>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</si>
  <si>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</si>
  <si>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</si>
  <si>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</si>
  <si>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</si>
  <si>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</si>
  <si>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</si>
  <si>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</si>
  <si>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</si>
  <si>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</si>
  <si>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</si>
  <si>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</si>
  <si>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</si>
  <si>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</si>
  <si>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</si>
  <si>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</si>
  <si>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</si>
  <si>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</si>
  <si>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</si>
  <si>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</si>
  <si>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</si>
  <si>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</si>
  <si>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</si>
  <si>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</si>
  <si>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</si>
  <si>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</si>
  <si>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</si>
  <si>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</si>
  <si>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</si>
  <si>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</si>
  <si>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</si>
  <si>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</si>
  <si>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</si>
  <si>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</si>
  <si>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</si>
  <si>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</si>
  <si>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</si>
  <si>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</si>
  <si>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</si>
  <si>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</si>
  <si>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</si>
  <si>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</si>
  <si>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</si>
  <si>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</si>
  <si>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</si>
  <si>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</si>
  <si>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</si>
  <si>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</si>
  <si>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</si>
  <si>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</si>
  <si>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</si>
  <si>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</si>
  <si>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</si>
  <si>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</si>
  <si>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</si>
  <si>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</si>
  <si>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</si>
  <si>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</si>
  <si>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</si>
  <si>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</si>
  <si>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</si>
  <si>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</si>
  <si>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</si>
  <si>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</si>
  <si>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</si>
  <si>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</si>
  <si>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</si>
  <si>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</si>
  <si>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</si>
  <si>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</si>
  <si>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</si>
  <si>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</si>
  <si>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</si>
  <si>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</si>
  <si>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</si>
  <si>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</si>
  <si>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</si>
  <si>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</si>
  <si>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</si>
  <si>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</si>
  <si>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</si>
  <si>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</si>
  <si>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</si>
  <si>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</si>
  <si>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</si>
  <si>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</si>
  <si>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</si>
  <si>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</si>
  <si>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</si>
  <si>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</si>
  <si>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</si>
  <si>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</si>
  <si>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</si>
  <si>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</si>
  <si>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</si>
  <si>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</si>
  <si>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</si>
  <si>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</si>
  <si>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</si>
  <si>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</si>
  <si>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</si>
  <si>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</si>
  <si>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</si>
  <si>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</si>
  <si>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</si>
  <si>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</si>
  <si>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</si>
  <si>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</si>
  <si>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</si>
  <si>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</si>
  <si>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</si>
  <si>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</si>
  <si>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</si>
  <si>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</si>
  <si>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</si>
  <si>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</si>
  <si>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</si>
  <si>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</si>
  <si>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</si>
  <si>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</si>
  <si>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</si>
  <si>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</si>
  <si>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</si>
  <si>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</si>
  <si>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</si>
  <si>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</si>
  <si>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</si>
  <si>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</si>
  <si>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</si>
  <si>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</si>
  <si>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</si>
  <si>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</si>
  <si>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</si>
  <si>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</si>
  <si>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</si>
  <si>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</si>
  <si>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</si>
  <si>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</si>
  <si>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</si>
  <si>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</si>
  <si>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</si>
  <si>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</si>
  <si>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</si>
  <si>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</si>
  <si>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</si>
  <si>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</si>
  <si>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</si>
  <si>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</si>
  <si>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</si>
  <si>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</si>
  <si>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</si>
  <si>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</si>
  <si>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</si>
  <si>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</si>
  <si>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</si>
  <si>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</si>
  <si>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</si>
  <si>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</si>
  <si>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</si>
  <si>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</si>
  <si>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</si>
  <si>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</si>
  <si>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</si>
  <si>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</si>
  <si>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</si>
  <si>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</si>
  <si>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</si>
  <si>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</si>
  <si>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</si>
  <si>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</si>
  <si>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</si>
  <si>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</si>
  <si>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</si>
  <si>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</si>
  <si>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</si>
  <si>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</si>
  <si>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</si>
  <si>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</si>
  <si>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</si>
  <si>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</si>
  <si>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</si>
  <si>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</si>
  <si>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</si>
  <si>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</si>
  <si>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</si>
  <si>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</si>
  <si>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</si>
  <si>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</si>
  <si>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</si>
  <si>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</si>
  <si>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</si>
  <si>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</si>
  <si>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</si>
  <si>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</si>
  <si>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</si>
  <si>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</si>
  <si>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</si>
  <si>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</si>
  <si>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</si>
  <si>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</si>
  <si>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</si>
  <si>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</si>
  <si>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</si>
  <si>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</si>
  <si>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</si>
  <si>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</si>
  <si>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</si>
  <si>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</si>
  <si>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</si>
  <si>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</si>
  <si>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</si>
  <si>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</si>
  <si>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</si>
  <si>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</si>
  <si>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</si>
  <si>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</si>
  <si>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</si>
  <si>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</si>
  <si>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</si>
  <si>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</si>
  <si>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</si>
  <si>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</si>
  <si>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</si>
  <si>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</si>
  <si>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</si>
  <si>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</si>
  <si>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</si>
  <si>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</si>
  <si>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</si>
  <si>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</si>
  <si>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</si>
  <si>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</si>
  <si>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</si>
  <si>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</si>
  <si>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</si>
  <si>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</si>
  <si>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</si>
  <si>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</si>
  <si>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</si>
  <si>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</si>
  <si>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</si>
  <si>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</si>
  <si>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</si>
  <si>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</si>
  <si>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</si>
  <si>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</si>
  <si>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</si>
  <si>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</si>
  <si>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</si>
  <si>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</si>
  <si>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</si>
  <si>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</si>
  <si>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</si>
  <si>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</si>
  <si>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</si>
  <si>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</si>
  <si>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</si>
  <si>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</si>
  <si>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</si>
  <si>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</si>
  <si>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</si>
  <si>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</si>
  <si>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</si>
  <si>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</si>
  <si>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</si>
  <si>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</si>
  <si>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</si>
  <si>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</si>
  <si>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</si>
  <si>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</si>
  <si>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</si>
  <si>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</si>
  <si>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</si>
  <si>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</si>
  <si>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</si>
  <si>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</si>
  <si>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</si>
  <si>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</si>
  <si>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</si>
  <si>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</si>
  <si>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</si>
  <si>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</si>
  <si>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</si>
  <si>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</si>
  <si>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</si>
  <si>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</si>
  <si>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</si>
  <si>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</si>
  <si>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</si>
  <si>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</si>
  <si>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</si>
  <si>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</si>
  <si>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</si>
  <si>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</si>
  <si>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</si>
  <si>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</si>
  <si>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</si>
  <si>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</si>
  <si>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</si>
  <si>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</si>
  <si>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</si>
  <si>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</si>
  <si>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</si>
  <si>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</si>
  <si>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</si>
  <si>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</si>
  <si>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</si>
  <si>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</si>
  <si>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</si>
  <si>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</si>
  <si>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</si>
  <si>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</si>
  <si>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</si>
  <si>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</si>
  <si>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</si>
  <si>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</si>
  <si>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</si>
  <si>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</si>
  <si>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</si>
  <si>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</si>
  <si>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</si>
  <si>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</si>
  <si>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</si>
  <si>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</si>
  <si>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</si>
  <si>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</si>
  <si>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</si>
  <si>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</si>
  <si>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</si>
  <si>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</si>
  <si>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</si>
  <si>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</si>
  <si>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</si>
  <si>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</si>
  <si>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</si>
  <si>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</si>
  <si>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</si>
  <si>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</si>
  <si>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</si>
  <si>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</si>
  <si>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</si>
  <si>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</si>
  <si>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</si>
  <si>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</si>
  <si>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</si>
  <si>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</si>
  <si>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</si>
  <si>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</si>
  <si>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</si>
  <si>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</si>
  <si>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</si>
  <si>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</si>
  <si>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</si>
  <si>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</si>
  <si>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</si>
  <si>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</si>
  <si>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</si>
  <si>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</si>
  <si>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</si>
  <si>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</si>
  <si>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</si>
  <si>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</si>
  <si>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</si>
  <si>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</si>
  <si>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</si>
  <si>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</si>
  <si>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</si>
  <si>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</si>
  <si>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</si>
  <si>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</si>
  <si>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</si>
  <si>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</si>
  <si>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</si>
  <si>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</si>
  <si>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</si>
  <si>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</si>
  <si>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</si>
  <si>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</si>
  <si>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</si>
  <si>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</si>
  <si>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</si>
  <si>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</si>
  <si>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</si>
  <si>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</si>
  <si>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</si>
  <si>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</si>
  <si>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</si>
  <si>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</si>
  <si>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</si>
  <si>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</si>
  <si>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</si>
  <si>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</si>
  <si>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</si>
  <si>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</si>
  <si>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</si>
  <si>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</si>
  <si>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</si>
  <si>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</si>
  <si>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</si>
  <si>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</si>
  <si>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</si>
  <si>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</si>
  <si>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</si>
  <si>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</si>
  <si>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</si>
  <si>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</si>
  <si>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</si>
  <si>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</si>
  <si>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</si>
  <si>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</si>
  <si>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</si>
  <si>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</si>
  <si>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</si>
  <si>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</si>
  <si>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</si>
  <si>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</si>
  <si>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</si>
  <si>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</si>
  <si>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</si>
  <si>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</si>
  <si>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</si>
  <si>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</si>
  <si>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</si>
  <si>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</si>
  <si>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</si>
  <si>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</si>
  <si>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</si>
  <si>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</si>
  <si>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</si>
  <si>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</si>
  <si>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</si>
  <si>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</si>
  <si>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</si>
  <si>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</si>
  <si>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</si>
  <si>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</si>
  <si>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</si>
  <si>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</si>
  <si>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</si>
  <si>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</si>
  <si>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</si>
  <si>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</si>
  <si>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</si>
  <si>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</si>
  <si>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</si>
  <si>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</si>
  <si>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</si>
  <si>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</si>
  <si>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</si>
  <si>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</si>
  <si>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</si>
  <si>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</si>
  <si>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</si>
  <si>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</si>
  <si>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</si>
  <si>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</si>
  <si>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</si>
  <si>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</si>
  <si>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</si>
  <si>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</si>
  <si>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</si>
  <si>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</si>
  <si>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</si>
  <si>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</si>
  <si>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</si>
  <si>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</si>
  <si>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</si>
  <si>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</si>
  <si>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</si>
  <si>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</si>
  <si>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</si>
  <si>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</si>
  <si>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</si>
  <si>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</si>
  <si>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</si>
  <si>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</si>
  <si>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</si>
  <si>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</si>
  <si>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</si>
  <si>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</si>
  <si>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</si>
  <si>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</si>
  <si>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</si>
  <si>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</si>
  <si>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</si>
  <si>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</si>
  <si>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</si>
  <si>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</si>
  <si>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</si>
  <si>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</si>
  <si>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</si>
  <si>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</si>
  <si>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</si>
  <si>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</si>
  <si>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</si>
  <si>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</si>
  <si>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</si>
  <si>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</si>
  <si>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</si>
  <si>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</si>
  <si>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</si>
  <si>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</si>
  <si>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</si>
  <si>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</si>
  <si>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</si>
  <si>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</si>
  <si>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</si>
  <si>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</si>
  <si>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</si>
  <si>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</si>
  <si>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</si>
  <si>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</si>
  <si>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</si>
  <si>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</si>
  <si>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</si>
  <si>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</si>
  <si>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</si>
  <si>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</si>
  <si>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</si>
  <si>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</si>
  <si>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</si>
  <si>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</si>
  <si>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</si>
  <si>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</si>
  <si>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</si>
  <si>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</si>
  <si>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</si>
  <si>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</si>
  <si>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</si>
  <si>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</si>
  <si>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</si>
  <si>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</si>
  <si>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</si>
  <si>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</si>
  <si>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</si>
  <si>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</si>
  <si>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</si>
  <si>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</si>
  <si>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</si>
  <si>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</si>
  <si>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</si>
  <si>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</si>
  <si>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</si>
  <si>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</si>
  <si>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</si>
  <si>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</si>
  <si>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</si>
  <si>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</si>
  <si>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</si>
  <si>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</si>
  <si>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</si>
  <si>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</si>
  <si>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</si>
  <si>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</si>
  <si>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</si>
  <si>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</si>
  <si>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</si>
  <si>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</si>
  <si>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</si>
  <si>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</si>
  <si>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</si>
  <si>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</si>
  <si>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</si>
  <si>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</si>
  <si>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</si>
  <si>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</si>
  <si>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</si>
  <si>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</si>
  <si>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</si>
  <si>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</si>
  <si>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</si>
  <si>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</si>
  <si>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</si>
  <si>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</si>
  <si>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</si>
  <si>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</si>
  <si>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</si>
  <si>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</si>
  <si>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</si>
  <si>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</si>
  <si>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</si>
  <si>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</si>
  <si>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</si>
  <si>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</si>
  <si>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</si>
  <si>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</si>
  <si>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</si>
  <si>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</si>
  <si>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</si>
  <si>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</si>
  <si>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</si>
  <si>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</si>
  <si>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</si>
  <si>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</si>
  <si>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</si>
  <si>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</si>
  <si>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</si>
  <si>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</si>
  <si>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</si>
  <si>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</si>
  <si>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</si>
  <si>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</si>
  <si>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</si>
  <si>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</si>
  <si>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</si>
  <si>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</si>
  <si>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</si>
  <si>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</si>
  <si>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</si>
  <si>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</si>
  <si>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</si>
  <si>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</si>
  <si>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</si>
  <si>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</si>
  <si>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</si>
  <si>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</si>
  <si>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</si>
  <si>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</si>
  <si>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</si>
  <si>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</si>
  <si>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</si>
  <si>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</si>
  <si>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</si>
  <si>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</si>
  <si>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</si>
  <si>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</si>
  <si>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</si>
  <si>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</si>
  <si>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</si>
  <si>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</si>
  <si>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</si>
  <si>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</si>
  <si>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</si>
  <si>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</si>
  <si>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</si>
  <si>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</si>
  <si>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</si>
  <si>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</si>
  <si>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</si>
  <si>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</si>
  <si>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</si>
  <si>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</si>
  <si>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</si>
  <si>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</si>
  <si>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</si>
  <si>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</si>
  <si>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</si>
  <si>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</si>
  <si>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</si>
  <si>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</si>
  <si>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</si>
  <si>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</si>
  <si>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</si>
  <si>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</si>
  <si>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</si>
  <si>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</si>
  <si>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</si>
  <si>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</si>
  <si>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</si>
  <si>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</si>
  <si>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</si>
  <si>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</si>
  <si>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</si>
  <si>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</si>
  <si>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</si>
  <si>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</si>
  <si>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</si>
  <si>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</si>
  <si>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</si>
  <si>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</si>
  <si>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</si>
  <si>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</si>
  <si>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</si>
  <si>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</si>
  <si>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</si>
  <si>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</si>
  <si>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</si>
  <si>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</si>
  <si>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</si>
  <si>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</si>
  <si>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</si>
  <si>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</si>
  <si>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</si>
  <si>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</si>
  <si>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</si>
  <si>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</si>
  <si>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</si>
  <si>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</si>
  <si>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</si>
  <si>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</si>
  <si>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</si>
  <si>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</si>
  <si>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</si>
  <si>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</si>
  <si>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</si>
  <si>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</si>
  <si>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</si>
  <si>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</si>
  <si>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</si>
  <si>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</si>
  <si>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</si>
  <si>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</si>
  <si>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</si>
  <si>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</si>
  <si>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</si>
  <si>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</si>
  <si>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</si>
  <si>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</si>
  <si>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</si>
  <si>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</si>
  <si>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</si>
  <si>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</si>
  <si>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</si>
  <si>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</si>
  <si>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</si>
  <si>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</si>
  <si>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</si>
  <si>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</si>
  <si>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</si>
  <si>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</si>
  <si>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</si>
  <si>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</si>
  <si>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</si>
  <si>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</si>
  <si>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</si>
  <si>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</si>
  <si>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</si>
  <si>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</si>
  <si>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</si>
  <si>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</si>
  <si>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</si>
  <si>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</si>
  <si>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</si>
  <si>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</si>
  <si>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</si>
  <si>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</si>
  <si>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</si>
  <si>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</si>
  <si>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</si>
  <si>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</si>
  <si>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</si>
  <si>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</si>
  <si>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</si>
  <si>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</si>
  <si>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</si>
  <si>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</si>
  <si>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</si>
  <si>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</si>
  <si>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</si>
  <si>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</si>
  <si>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</si>
  <si>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</si>
  <si>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</si>
  <si>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</si>
  <si>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</si>
  <si>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</si>
  <si>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</si>
  <si>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</si>
  <si>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</si>
  <si>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</si>
  <si>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</si>
  <si>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</si>
  <si>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</si>
  <si>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</si>
  <si>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</si>
  <si>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</si>
  <si>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</si>
  <si>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</si>
  <si>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</si>
  <si>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</si>
  <si>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</si>
  <si>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</si>
  <si>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</si>
  <si>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</si>
  <si>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</si>
  <si>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</si>
  <si>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</si>
  <si>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</si>
  <si>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</si>
  <si>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</si>
  <si>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</si>
  <si>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</si>
  <si>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</si>
  <si>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</si>
  <si>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</si>
  <si>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</si>
  <si>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</si>
  <si>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</si>
  <si>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</si>
  <si>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</si>
  <si>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</si>
  <si>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</si>
  <si>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</si>
  <si>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</si>
  <si>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</si>
  <si>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</si>
  <si>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</si>
  <si>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</si>
  <si>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</si>
  <si>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</si>
  <si>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</si>
  <si>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</si>
  <si>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</si>
  <si>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</si>
  <si>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</si>
  <si>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</si>
  <si>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</si>
  <si>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</si>
  <si>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</si>
  <si>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</si>
  <si>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</si>
  <si>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</si>
  <si>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</si>
  <si>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</si>
  <si>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</si>
  <si>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</si>
  <si>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</si>
  <si>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</si>
  <si>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</si>
  <si>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</si>
  <si>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</si>
  <si>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</si>
  <si>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</si>
  <si>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</si>
  <si>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</si>
  <si>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</si>
  <si>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</si>
  <si>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</si>
  <si>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</si>
  <si>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</si>
  <si>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</si>
  <si>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</si>
  <si>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</si>
  <si>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</si>
  <si>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</si>
  <si>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</si>
  <si>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</si>
  <si>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</si>
  <si>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</si>
  <si>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</si>
  <si>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</si>
  <si>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</si>
  <si>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</si>
  <si>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</si>
  <si>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</si>
  <si>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</si>
  <si>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</si>
  <si>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</si>
  <si>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</si>
  <si>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</si>
  <si>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</si>
  <si>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</si>
  <si>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</si>
  <si>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</si>
  <si>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</si>
  <si>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</si>
  <si>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</si>
  <si>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</si>
  <si>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</si>
  <si>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</si>
  <si>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</si>
  <si>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</si>
  <si>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</si>
  <si>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</si>
  <si>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</si>
  <si>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</si>
  <si>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</si>
  <si>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</si>
  <si>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</si>
  <si>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</si>
  <si>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</si>
  <si>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</si>
  <si>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</si>
  <si>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</si>
  <si>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</si>
  <si>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</si>
  <si>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</si>
  <si>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</si>
  <si>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</si>
  <si>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</si>
  <si>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</si>
  <si>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</si>
  <si>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</si>
  <si>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</si>
  <si>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</si>
  <si>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</si>
  <si>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</si>
  <si>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</si>
  <si>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</si>
  <si>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</si>
  <si>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</si>
  <si>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</si>
  <si>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</si>
  <si>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</si>
  <si>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</si>
  <si>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</si>
  <si>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</si>
  <si>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</si>
  <si>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</si>
  <si>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</si>
  <si>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</si>
  <si>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</si>
  <si>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</si>
  <si>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</si>
  <si>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</si>
  <si>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</si>
  <si>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</si>
  <si>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</si>
  <si>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</si>
  <si>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</si>
  <si>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</si>
  <si>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</si>
  <si>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</si>
  <si>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</si>
  <si>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</si>
  <si>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</si>
  <si>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</si>
  <si>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</si>
  <si>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</si>
  <si>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</si>
  <si>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</si>
  <si>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</si>
  <si>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</si>
  <si>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</si>
  <si>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</si>
  <si>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</si>
  <si>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</si>
  <si>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</si>
  <si>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</si>
  <si>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</si>
  <si>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</si>
  <si>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</si>
  <si>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</si>
  <si>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</si>
  <si>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</si>
  <si>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</si>
  <si>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</si>
  <si>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</si>
  <si>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</si>
  <si>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</si>
  <si>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</si>
  <si>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</si>
  <si>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</si>
  <si>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</si>
  <si>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</si>
  <si>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</si>
  <si>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</si>
  <si>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</si>
  <si>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</si>
  <si>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</si>
  <si>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</si>
  <si>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</si>
  <si>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</si>
  <si>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</si>
  <si>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</si>
  <si>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</si>
  <si>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</si>
  <si>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</si>
  <si>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</si>
  <si>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</si>
  <si>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</si>
  <si>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</si>
  <si>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</si>
  <si>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</si>
  <si>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</si>
  <si>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</si>
  <si>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</si>
  <si>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</si>
  <si>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</si>
  <si>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</si>
  <si>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</si>
  <si>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</si>
  <si>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</si>
  <si>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</si>
  <si>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</si>
  <si>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</si>
  <si>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</si>
  <si>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</si>
  <si>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</si>
  <si>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</si>
  <si>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</si>
  <si>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</si>
  <si>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</si>
  <si>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</si>
  <si>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</si>
  <si>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</si>
  <si>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</si>
  <si>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</si>
  <si>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</si>
  <si>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</si>
  <si>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</si>
  <si>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</si>
  <si>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</si>
  <si>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</si>
  <si>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</si>
  <si>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</si>
  <si>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</si>
  <si>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</si>
  <si>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</si>
  <si>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</si>
  <si>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</si>
  <si>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</si>
  <si>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</si>
  <si>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</si>
  <si>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</si>
  <si>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</si>
  <si>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</si>
  <si>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</si>
  <si>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</si>
  <si>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</si>
  <si>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</si>
  <si>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</si>
  <si>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</si>
  <si>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</si>
  <si>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</si>
  <si>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</si>
  <si>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</si>
  <si>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</si>
  <si>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</si>
  <si>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</si>
  <si>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</si>
  <si>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</si>
  <si>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</si>
  <si>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</si>
  <si>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</si>
  <si>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</si>
  <si>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</si>
  <si>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</si>
  <si>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</si>
  <si>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</si>
  <si>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</si>
  <si>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</si>
  <si>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</si>
  <si>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</si>
  <si>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</si>
  <si>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</si>
  <si>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</si>
  <si>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</si>
  <si>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</si>
  <si>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</si>
  <si>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</si>
  <si>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</si>
  <si>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</si>
  <si>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</si>
  <si>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</si>
  <si>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</si>
  <si>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</si>
  <si>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</si>
  <si>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</si>
  <si>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</si>
  <si>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</si>
  <si>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</si>
  <si>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</si>
  <si>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</si>
  <si>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</si>
  <si>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</si>
  <si>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</si>
  <si>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</si>
  <si>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</si>
  <si>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</si>
  <si>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</si>
  <si>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</si>
  <si>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</si>
  <si>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</si>
  <si>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</si>
  <si>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</si>
  <si>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</si>
  <si>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</si>
  <si>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</si>
  <si>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</si>
  <si>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</si>
  <si>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</si>
  <si>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</si>
  <si>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</si>
  <si>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</si>
  <si>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</si>
  <si>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</si>
  <si>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</si>
  <si>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</si>
  <si>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</si>
  <si>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</si>
  <si>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</si>
  <si>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</si>
  <si>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</si>
  <si>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</si>
  <si>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</si>
  <si>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</si>
  <si>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</si>
  <si>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</si>
  <si>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</si>
  <si>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</si>
  <si>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</si>
  <si>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</si>
  <si>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</si>
  <si>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</si>
  <si>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</si>
  <si>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</si>
  <si>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</si>
  <si>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</si>
  <si>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</si>
  <si>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</si>
  <si>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</si>
  <si>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</si>
  <si>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</si>
  <si>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</si>
  <si>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</si>
  <si>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</si>
  <si>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</si>
  <si>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</si>
  <si>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</si>
  <si>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</si>
  <si>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</si>
  <si>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</si>
  <si>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</si>
  <si>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</si>
  <si>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</si>
  <si>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</si>
  <si>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</si>
  <si>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</si>
  <si>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</si>
  <si>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</si>
  <si>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</si>
  <si>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</si>
  <si>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</si>
  <si>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</si>
  <si>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</si>
  <si>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</si>
  <si>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</si>
  <si>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</si>
  <si>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</si>
  <si>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</si>
  <si>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</si>
  <si>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</si>
  <si>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</si>
  <si>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</si>
  <si>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</si>
  <si>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</si>
  <si>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</si>
  <si>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</si>
  <si>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</si>
  <si>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</si>
  <si>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</si>
  <si>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</si>
  <si>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</si>
  <si>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</si>
  <si>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</si>
  <si>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</si>
  <si>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</si>
  <si>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</si>
  <si>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</si>
  <si>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</si>
  <si>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</si>
  <si>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</si>
  <si>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</si>
  <si>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</si>
  <si>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</si>
  <si>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</si>
  <si>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</si>
  <si>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</si>
  <si>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</si>
  <si>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</si>
  <si>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</si>
  <si>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</si>
  <si>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</si>
  <si>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</si>
  <si>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</si>
  <si>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</si>
  <si>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</si>
  <si>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</si>
  <si>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</si>
  <si>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</si>
  <si>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</si>
  <si>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</si>
  <si>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</si>
  <si>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</si>
  <si>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</si>
  <si>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</si>
  <si>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</si>
  <si>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</si>
  <si>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</si>
  <si>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</si>
  <si>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</si>
  <si>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</si>
  <si>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</si>
  <si>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</si>
  <si>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</si>
  <si>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</si>
  <si>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</si>
  <si>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</si>
  <si>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</si>
  <si>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</si>
  <si>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</si>
  <si>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</si>
  <si>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</si>
  <si>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</si>
  <si>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</si>
  <si>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</si>
  <si>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</si>
  <si>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</si>
  <si>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</si>
  <si>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</si>
  <si>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</si>
  <si>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</si>
  <si>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</si>
  <si>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</si>
  <si>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</si>
  <si>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</si>
  <si>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</si>
  <si>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</si>
  <si>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</si>
  <si>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</si>
  <si>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</si>
  <si>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</si>
  <si>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</si>
  <si>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</si>
  <si>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</si>
  <si>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</si>
  <si>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</si>
  <si>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</si>
  <si>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</si>
  <si>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</si>
  <si>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</si>
  <si>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</si>
  <si>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</si>
  <si>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</si>
  <si>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</si>
  <si>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</si>
  <si>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</si>
  <si>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</si>
  <si>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</si>
  <si>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</si>
  <si>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</si>
  <si>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</si>
  <si>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</si>
  <si>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</si>
  <si>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</si>
  <si>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</si>
  <si>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</si>
  <si>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</si>
  <si>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</si>
  <si>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</si>
  <si>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</si>
  <si>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</si>
  <si>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</si>
  <si>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</si>
  <si>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</si>
  <si>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</si>
  <si>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</si>
  <si>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</si>
  <si>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</si>
  <si>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</si>
  <si>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</si>
  <si>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</si>
  <si>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</si>
  <si>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</si>
  <si>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</si>
  <si>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</si>
  <si>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</si>
  <si>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</si>
  <si>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</si>
  <si>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</si>
  <si>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</si>
  <si>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</si>
  <si>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</si>
  <si>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</si>
  <si>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</si>
  <si>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</si>
  <si>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</si>
  <si>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</si>
  <si>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</si>
  <si>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</si>
  <si>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</si>
  <si>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</si>
  <si>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</si>
  <si>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</si>
  <si>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</si>
  <si>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</si>
  <si>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</si>
  <si>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</si>
  <si>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</si>
  <si>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</si>
  <si>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</si>
  <si>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</si>
  <si>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</si>
  <si>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</si>
  <si>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</si>
  <si>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</si>
  <si>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</si>
  <si>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</si>
  <si>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</si>
  <si>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</si>
  <si>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</si>
  <si>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</si>
  <si>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</si>
  <si>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</si>
  <si>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</si>
  <si>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</si>
  <si>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</si>
  <si>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</si>
  <si>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</si>
  <si>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</si>
  <si>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</si>
  <si>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</si>
  <si>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</si>
  <si>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</si>
  <si>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</si>
  <si>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</si>
  <si>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</si>
  <si>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</si>
  <si>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</si>
  <si>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</si>
  <si>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</si>
  <si>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</si>
  <si>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</si>
  <si>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</si>
  <si>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</si>
  <si>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</si>
  <si>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</si>
  <si>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</si>
  <si>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</si>
  <si>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</si>
  <si>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</si>
  <si>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</si>
  <si>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</si>
  <si>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</si>
  <si>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</si>
  <si>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</si>
  <si>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</si>
  <si>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</si>
  <si>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</si>
  <si>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</si>
  <si>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</si>
  <si>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</si>
  <si>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</si>
  <si>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</si>
  <si>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</si>
  <si>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</si>
  <si>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</si>
  <si>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</si>
  <si>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</si>
  <si>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</si>
  <si>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</si>
  <si>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</si>
  <si>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</si>
  <si>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</si>
  <si>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</si>
  <si>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</si>
  <si>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</si>
  <si>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</si>
  <si>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</si>
  <si>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</si>
  <si>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</si>
  <si>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</si>
  <si>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</si>
  <si>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</si>
  <si>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</si>
  <si>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</si>
  <si>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</si>
  <si>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</si>
  <si>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</si>
  <si>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</si>
  <si>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</si>
  <si>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</si>
  <si>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</si>
  <si>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</si>
  <si>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</si>
  <si>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</si>
  <si>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</si>
  <si>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</si>
  <si>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</si>
  <si>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</si>
  <si>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</si>
  <si>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</si>
  <si>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</si>
  <si>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</si>
  <si>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</si>
  <si>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</si>
  <si>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</si>
  <si>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</si>
  <si>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</si>
  <si>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</si>
  <si>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</si>
  <si>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</si>
  <si>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</si>
  <si>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</si>
  <si>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</si>
  <si>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</si>
  <si>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</si>
  <si>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</si>
  <si>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</si>
  <si>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</si>
  <si>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</si>
  <si>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</si>
  <si>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</si>
  <si>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</si>
  <si>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</si>
  <si>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</si>
  <si>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</si>
  <si>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</si>
  <si>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</si>
  <si>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</si>
  <si>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</si>
  <si>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</si>
  <si>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</si>
  <si>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</si>
  <si>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</si>
  <si>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</si>
  <si>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</si>
  <si>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</si>
  <si>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</si>
  <si>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</si>
  <si>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</si>
  <si>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</si>
  <si>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</si>
  <si>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</si>
  <si>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</si>
  <si>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</si>
  <si>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</si>
  <si>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</si>
  <si>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</si>
  <si>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</si>
  <si>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</si>
  <si>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</si>
  <si>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</si>
  <si>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</si>
  <si>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</si>
  <si>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</si>
  <si>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</si>
  <si>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</si>
  <si>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</si>
  <si>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</si>
  <si>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</si>
  <si>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</si>
  <si>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</si>
  <si>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</si>
  <si>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</si>
  <si>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</si>
  <si>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</si>
  <si>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</si>
  <si>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</si>
  <si>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</si>
  <si>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</si>
  <si>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</si>
  <si>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</si>
  <si>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</si>
  <si>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</si>
  <si>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</si>
  <si>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</si>
  <si>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</si>
  <si>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</si>
  <si>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</si>
  <si>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</si>
  <si>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</si>
  <si>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</si>
  <si>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</si>
  <si>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</si>
  <si>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</si>
  <si>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</si>
  <si>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</si>
  <si>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</si>
  <si>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</si>
  <si>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</si>
  <si>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</si>
  <si>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</si>
  <si>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</si>
  <si>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</si>
  <si>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</si>
  <si>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</si>
  <si>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</si>
  <si>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</si>
  <si>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</si>
  <si>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</si>
  <si>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</si>
  <si>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</si>
  <si>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</si>
  <si>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</si>
  <si>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</si>
  <si>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</si>
  <si>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</si>
  <si>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</si>
  <si>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</si>
  <si>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</si>
  <si>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</si>
  <si>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</si>
  <si>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</si>
  <si>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</si>
  <si>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</si>
  <si>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</si>
  <si>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</si>
  <si>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</si>
  <si>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</si>
  <si>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</si>
  <si>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</si>
  <si>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</si>
  <si>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</si>
  <si>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</si>
  <si>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</si>
  <si>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</si>
  <si>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</si>
  <si>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</si>
  <si>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</si>
  <si>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</si>
  <si>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</si>
  <si>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</si>
  <si>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</si>
  <si>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</si>
  <si>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</si>
  <si>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</si>
  <si>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</si>
  <si>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</si>
  <si>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</si>
  <si>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</si>
  <si>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</si>
  <si>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</si>
  <si>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</si>
  <si>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</si>
  <si>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</si>
  <si>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</si>
  <si>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</si>
  <si>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</si>
  <si>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</si>
  <si>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</si>
  <si>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</si>
  <si>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</si>
  <si>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</si>
  <si>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</si>
  <si>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</si>
  <si>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</si>
  <si>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</si>
  <si>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</si>
  <si>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</si>
  <si>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</si>
  <si>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</si>
  <si>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</si>
  <si>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</si>
  <si>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</si>
  <si>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</si>
  <si>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</si>
  <si>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</si>
  <si>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</si>
  <si>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</si>
  <si>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</si>
  <si>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</si>
  <si>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</si>
  <si>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</si>
  <si>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</si>
  <si>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</si>
  <si>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</si>
  <si>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</si>
  <si>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</si>
  <si>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</si>
  <si>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</si>
  <si>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</si>
  <si>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</si>
  <si>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</si>
  <si>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</si>
  <si>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</si>
  <si>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</si>
  <si>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</si>
  <si>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</si>
  <si>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</si>
  <si>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</si>
  <si>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</si>
  <si>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</si>
  <si>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</si>
  <si>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</si>
  <si>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</si>
  <si>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</si>
  <si>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</si>
  <si>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</si>
  <si>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</si>
  <si>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</si>
  <si>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</si>
  <si>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</si>
  <si>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</si>
  <si>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</si>
  <si>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</si>
  <si>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</si>
  <si>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</si>
  <si>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</si>
  <si>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</si>
  <si>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</si>
  <si>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</si>
  <si>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</si>
  <si>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</si>
  <si>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</si>
  <si>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</si>
  <si>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</si>
  <si>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</si>
  <si>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</si>
  <si>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</si>
  <si>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</si>
  <si>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</si>
  <si>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</si>
  <si>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</si>
  <si>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</si>
  <si>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</si>
  <si>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</si>
  <si>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</si>
  <si>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</si>
  <si>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</si>
  <si>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</si>
  <si>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</si>
  <si>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</si>
  <si>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</si>
  <si>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</si>
  <si>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</si>
  <si>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</si>
  <si>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</si>
  <si>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</si>
  <si>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</si>
  <si>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</si>
  <si>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</si>
  <si>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</si>
  <si>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</si>
  <si>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</si>
  <si>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</si>
  <si>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</si>
  <si>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</si>
  <si>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</si>
  <si>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</si>
  <si>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</si>
  <si>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</si>
  <si>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</si>
  <si>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</si>
  <si>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</si>
  <si>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</si>
  <si>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</si>
  <si>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</si>
  <si>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</si>
  <si>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</si>
  <si>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</si>
  <si>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</si>
  <si>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</si>
  <si>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</si>
  <si>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</si>
  <si>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</si>
  <si>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</si>
  <si>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</si>
  <si>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</si>
  <si>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</si>
  <si>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</si>
  <si>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</si>
  <si>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</si>
  <si>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</si>
  <si>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</si>
  <si>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</si>
  <si>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</si>
  <si>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</si>
  <si>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</si>
  <si>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</si>
  <si>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</si>
  <si>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</si>
  <si>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</si>
  <si>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</si>
  <si>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</si>
  <si>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</si>
  <si>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</si>
  <si>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</si>
  <si>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</si>
  <si>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</si>
  <si>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</si>
  <si>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</si>
  <si>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</si>
  <si>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</si>
  <si>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</si>
  <si>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</si>
  <si>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</si>
  <si>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</si>
  <si>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</si>
  <si>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</si>
  <si>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</si>
  <si>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</si>
  <si>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</si>
  <si>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</si>
  <si>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</si>
  <si>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</si>
  <si>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</si>
  <si>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</si>
  <si>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</si>
  <si>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</si>
  <si>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</si>
  <si>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</si>
  <si>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</si>
  <si>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</si>
  <si>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</si>
  <si>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</si>
  <si>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</si>
  <si>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</si>
  <si>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</si>
  <si>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</si>
  <si>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</si>
  <si>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</si>
  <si>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</si>
  <si>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</si>
  <si>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</si>
  <si>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</si>
  <si>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</si>
  <si>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</si>
  <si>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</si>
  <si>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</si>
  <si>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</si>
  <si>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</si>
  <si>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</si>
  <si>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</si>
  <si>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</si>
  <si>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</si>
  <si>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</si>
  <si>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</si>
  <si>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</si>
  <si>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</si>
  <si>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</si>
  <si>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</si>
  <si>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</si>
  <si>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</si>
  <si>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</si>
  <si>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</si>
  <si>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</si>
  <si>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</si>
  <si>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</si>
  <si>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</si>
  <si>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</si>
  <si>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</si>
  <si>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</si>
  <si>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</si>
  <si>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</si>
  <si>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</si>
  <si>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</si>
  <si>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</si>
  <si>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</si>
  <si>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</si>
  <si>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</si>
  <si>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</si>
  <si>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</si>
  <si>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</si>
  <si>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</si>
  <si>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</si>
  <si>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</si>
  <si>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</si>
  <si>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</si>
  <si>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</si>
  <si>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</si>
  <si>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</si>
  <si>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</si>
  <si>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</si>
  <si>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</si>
  <si>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</si>
  <si>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</si>
  <si>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</si>
  <si>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</si>
  <si>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</si>
  <si>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</si>
  <si>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</si>
  <si>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</si>
  <si>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</si>
  <si>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</si>
  <si>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</si>
  <si>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</si>
  <si>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</si>
  <si>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</si>
  <si>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</si>
  <si>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</si>
  <si>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</si>
  <si>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</si>
  <si>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</si>
  <si>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</si>
  <si>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</si>
  <si>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</si>
  <si>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</si>
  <si>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</si>
  <si>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</si>
  <si>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</si>
  <si>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</si>
  <si>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</si>
  <si>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</si>
  <si>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</si>
  <si>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</si>
  <si>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</si>
  <si>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</si>
  <si>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</si>
  <si>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</si>
  <si>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</si>
  <si>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</si>
  <si>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</si>
  <si>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</si>
  <si>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</si>
  <si>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</si>
  <si>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</si>
  <si>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</si>
  <si>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</si>
  <si>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</si>
  <si>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</si>
  <si>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</si>
  <si>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</si>
  <si>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</si>
  <si>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</si>
  <si>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</si>
  <si>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</si>
  <si>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</si>
  <si>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</si>
  <si>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</si>
  <si>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</si>
  <si>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</si>
  <si>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</si>
  <si>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</si>
  <si>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</si>
  <si>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</si>
  <si>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</si>
  <si>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</si>
  <si>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</si>
  <si>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</si>
  <si>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</si>
  <si>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</si>
  <si>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</si>
  <si>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</si>
  <si>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</si>
  <si>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</si>
  <si>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</si>
  <si>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</si>
  <si>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</si>
  <si>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</si>
  <si>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</si>
  <si>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</si>
  <si>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</si>
  <si>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</si>
  <si>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</si>
  <si>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</si>
  <si>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</si>
  <si>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</si>
  <si>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</si>
  <si>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</si>
  <si>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</si>
  <si>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</si>
  <si>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</si>
  <si>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</si>
  <si>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</si>
  <si>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</si>
  <si>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</si>
  <si>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</si>
  <si>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</si>
  <si>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</si>
  <si>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</si>
  <si>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</si>
  <si>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</si>
  <si>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</si>
  <si>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</si>
  <si>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</si>
  <si>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</si>
  <si>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</si>
  <si>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</si>
  <si>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</si>
  <si>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</si>
  <si>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</si>
  <si>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</si>
  <si>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</si>
  <si>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</si>
  <si>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</si>
  <si>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</si>
  <si>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</si>
  <si>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</si>
  <si>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</si>
  <si>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</si>
  <si>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</si>
  <si>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</si>
  <si>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</si>
  <si>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</si>
  <si>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</si>
  <si>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</si>
  <si>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</si>
  <si>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</si>
  <si>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</si>
  <si>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</si>
  <si>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</si>
  <si>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</si>
  <si>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</si>
  <si>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</si>
  <si>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</si>
  <si>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</si>
  <si>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</si>
  <si>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</si>
  <si>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</si>
  <si>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</si>
  <si>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</si>
  <si>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</si>
  <si>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</si>
  <si>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</si>
  <si>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</si>
  <si>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</si>
  <si>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</si>
  <si>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</si>
  <si>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</si>
  <si>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</si>
  <si>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</si>
  <si>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</si>
  <si>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</si>
  <si>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</si>
  <si>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</si>
  <si>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</si>
  <si>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</si>
  <si>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</si>
  <si>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</si>
  <si>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</si>
  <si>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</si>
  <si>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</si>
  <si>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</si>
  <si>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</si>
  <si>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</si>
  <si>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</si>
  <si>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</si>
  <si>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</si>
  <si>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</si>
  <si>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</si>
  <si>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</si>
  <si>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</si>
  <si>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</si>
  <si>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</si>
  <si>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</si>
  <si>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</si>
  <si>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</si>
  <si>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</si>
  <si>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</si>
  <si>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</si>
  <si>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</si>
  <si>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</si>
  <si>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</si>
  <si>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</si>
  <si>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</si>
  <si>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</si>
  <si>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</si>
  <si>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</si>
  <si>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</si>
  <si>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</si>
  <si>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</si>
  <si>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</si>
  <si>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</si>
  <si>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</si>
  <si>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</si>
  <si>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</si>
  <si>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</si>
  <si>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</si>
  <si>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</si>
  <si>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</si>
  <si>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</si>
  <si>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</si>
  <si>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</si>
  <si>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</si>
  <si>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</si>
  <si>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</si>
  <si>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</si>
  <si>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</si>
  <si>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</si>
  <si>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</si>
  <si>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</si>
  <si>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</si>
  <si>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</si>
  <si>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</si>
  <si>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</si>
  <si>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</si>
  <si>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</si>
  <si>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</si>
  <si>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</si>
  <si>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</si>
  <si>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</si>
  <si>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</si>
  <si>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</si>
  <si>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</si>
  <si>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</si>
  <si>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</si>
  <si>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</si>
  <si>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</si>
  <si>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</si>
  <si>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</si>
  <si>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</si>
  <si>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</si>
  <si>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</si>
  <si>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</si>
  <si>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</si>
  <si>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</si>
  <si>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</si>
  <si>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</si>
  <si>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</si>
  <si>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</si>
  <si>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</si>
  <si>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</si>
  <si>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</si>
  <si>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</si>
  <si>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</si>
  <si>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</si>
  <si>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</si>
  <si>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</si>
  <si>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</si>
  <si>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</si>
  <si>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</si>
  <si>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</si>
  <si>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</si>
  <si>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</si>
  <si>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</si>
  <si>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</si>
  <si>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</si>
  <si>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</si>
  <si>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</si>
  <si>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</si>
  <si>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</si>
  <si>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</si>
  <si>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</si>
  <si>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</si>
  <si>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</si>
  <si>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</si>
  <si>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</si>
  <si>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</si>
  <si>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</si>
  <si>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</si>
  <si>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</si>
  <si>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</si>
  <si>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</si>
  <si>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</si>
  <si>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</si>
  <si>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</si>
  <si>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</si>
  <si>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</si>
  <si>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</si>
  <si>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</si>
  <si>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</si>
  <si>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</si>
  <si>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</si>
  <si>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</si>
  <si>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</si>
  <si>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</si>
  <si>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</si>
  <si>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</si>
  <si>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</si>
  <si>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</si>
  <si>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</si>
  <si>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</si>
  <si>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</si>
  <si>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</si>
  <si>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</si>
  <si>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</si>
  <si>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</si>
  <si>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</si>
  <si>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</si>
  <si>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</si>
  <si>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</si>
  <si>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</si>
  <si>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</si>
  <si>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</si>
  <si>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</si>
  <si>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</si>
  <si>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</si>
  <si>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</si>
  <si>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</si>
  <si>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</si>
  <si>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</si>
  <si>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</si>
  <si>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</si>
  <si>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</si>
  <si>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</si>
  <si>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</si>
  <si>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</si>
  <si>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</si>
  <si>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</si>
  <si>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</si>
  <si>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</si>
  <si>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</si>
  <si>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</si>
  <si>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</si>
  <si>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</si>
  <si>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</si>
  <si>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</si>
  <si>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</si>
  <si>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</si>
  <si>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</si>
  <si>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</si>
  <si>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</si>
  <si>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</si>
  <si>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</si>
  <si>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</si>
  <si>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</si>
  <si>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</si>
  <si>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</si>
  <si>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</si>
  <si>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</si>
  <si>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</si>
  <si>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</si>
  <si>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</si>
  <si>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</si>
  <si>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</si>
  <si>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</si>
  <si>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</si>
  <si>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</si>
  <si>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</si>
  <si>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</si>
  <si>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</si>
  <si>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</si>
  <si>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</si>
  <si>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</si>
  <si>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</si>
  <si>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</si>
  <si>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</si>
  <si>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</si>
  <si>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</si>
  <si>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</si>
  <si>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</si>
  <si>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</si>
  <si>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</si>
  <si>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</si>
  <si>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</si>
  <si>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</si>
  <si>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</si>
  <si>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</si>
  <si>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</si>
  <si>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</si>
  <si>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</si>
  <si>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</si>
  <si>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</si>
  <si>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</si>
  <si>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</si>
  <si>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</si>
  <si>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</si>
  <si>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</si>
  <si>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</si>
  <si>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</si>
  <si>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</si>
  <si>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</si>
  <si>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</si>
  <si>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</si>
  <si>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</si>
  <si>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</si>
  <si>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</si>
  <si>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</si>
  <si>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</si>
  <si>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</si>
  <si>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</si>
  <si>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</si>
  <si>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</si>
  <si>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</si>
  <si>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</si>
  <si>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</si>
  <si>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</si>
  <si>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</si>
  <si>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</si>
  <si>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</si>
  <si>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</si>
  <si>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</si>
  <si>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</si>
  <si>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</si>
  <si>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</si>
  <si>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</si>
  <si>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</si>
  <si>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</si>
  <si>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</si>
  <si>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</si>
  <si>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</si>
  <si>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</si>
  <si>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</si>
  <si>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</si>
  <si>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</si>
  <si>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</si>
  <si>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</si>
  <si>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</si>
  <si>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</si>
  <si>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</si>
  <si>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</si>
  <si>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</si>
  <si>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</si>
  <si>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</si>
  <si>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</si>
  <si>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</si>
  <si>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</si>
  <si>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</si>
  <si>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</si>
  <si>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</si>
  <si>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</si>
  <si>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</si>
  <si>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</si>
  <si>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</si>
  <si>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</si>
  <si>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</si>
  <si>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</si>
  <si>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</si>
  <si>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</si>
  <si>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</si>
  <si>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</si>
  <si>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</si>
  <si>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</si>
  <si>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</si>
  <si>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</si>
  <si>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</si>
  <si>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</si>
  <si>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</si>
  <si>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</si>
  <si>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</si>
  <si>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</si>
  <si>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</si>
  <si>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</si>
  <si>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</si>
  <si>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</si>
  <si>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</si>
  <si>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</si>
  <si>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</si>
  <si>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</si>
  <si>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</si>
  <si>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</si>
  <si>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</si>
  <si>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</si>
  <si>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</si>
  <si>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</si>
  <si>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</si>
  <si>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</si>
  <si>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</si>
  <si>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</si>
  <si>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</si>
  <si>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</si>
  <si>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</si>
  <si>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</si>
  <si>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</si>
  <si>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</si>
  <si>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</si>
  <si>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</si>
  <si>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</si>
  <si>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</si>
  <si>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</si>
  <si>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</si>
  <si>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</si>
  <si>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</si>
  <si>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</si>
  <si>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</si>
  <si>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</si>
  <si>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</si>
  <si>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</si>
  <si>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</si>
  <si>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</si>
  <si>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</si>
  <si>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</si>
  <si>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</si>
  <si>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</si>
  <si>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</si>
  <si>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</si>
  <si>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</si>
  <si>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</si>
  <si>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</si>
  <si>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</si>
  <si>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</si>
  <si>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</si>
  <si>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</si>
  <si>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</si>
  <si>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</si>
  <si>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</si>
  <si>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</si>
  <si>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</si>
  <si>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</si>
  <si>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</si>
  <si>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</si>
  <si>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</si>
  <si>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</si>
  <si>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</si>
  <si>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</si>
  <si>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</si>
  <si>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</si>
  <si>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</si>
  <si>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</si>
  <si>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</si>
  <si>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</si>
  <si>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</si>
  <si>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</si>
  <si>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</si>
  <si>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</si>
  <si>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</si>
  <si>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</si>
  <si>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</si>
  <si>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</si>
  <si>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</si>
  <si>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</si>
  <si>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</si>
  <si>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</si>
  <si>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</si>
  <si>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</si>
  <si>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</si>
  <si>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</si>
  <si>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</si>
  <si>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</si>
  <si>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</si>
  <si>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</si>
  <si>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</si>
  <si>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</si>
  <si>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</si>
  <si>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</si>
  <si>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</si>
  <si>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</si>
  <si>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</si>
  <si>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</si>
  <si>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</si>
  <si>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</si>
  <si>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</si>
  <si>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</si>
  <si>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</si>
  <si>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</si>
  <si>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</si>
  <si>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</si>
  <si>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</si>
  <si>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</si>
  <si>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</si>
  <si>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</si>
  <si>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</si>
  <si>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</si>
  <si>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</si>
  <si>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</si>
  <si>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</si>
  <si>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</si>
  <si>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</si>
  <si>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</si>
  <si>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</si>
  <si>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</si>
  <si>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</si>
  <si>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</si>
  <si>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</si>
  <si>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</si>
  <si>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</si>
  <si>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</si>
  <si>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</si>
  <si>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</si>
  <si>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</si>
  <si>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</si>
  <si>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</si>
  <si>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</si>
  <si>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</si>
  <si>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</si>
  <si>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</si>
  <si>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</si>
  <si>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</si>
  <si>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</si>
  <si>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</si>
  <si>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</si>
  <si>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</si>
  <si>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</si>
  <si>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</si>
  <si>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</si>
  <si>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</si>
  <si>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</si>
  <si>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</si>
  <si>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</si>
  <si>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</si>
  <si>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</si>
  <si>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</si>
  <si>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</si>
  <si>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</si>
  <si>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</si>
  <si>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</si>
  <si>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</si>
  <si>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</si>
  <si>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</si>
  <si>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</si>
  <si>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</si>
  <si>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</si>
  <si>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</si>
  <si>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</si>
  <si>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</si>
  <si>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</si>
  <si>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</si>
  <si>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</si>
  <si>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</si>
  <si>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</si>
  <si>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</si>
  <si>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</si>
  <si>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</si>
  <si>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</si>
  <si>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</si>
  <si>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</si>
  <si>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</si>
  <si>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</si>
  <si>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</si>
  <si>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</si>
  <si>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</si>
  <si>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</si>
  <si>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</si>
  <si>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</si>
  <si>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</si>
  <si>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</si>
  <si>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</si>
  <si>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</si>
  <si>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</si>
  <si>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</si>
  <si>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</si>
  <si>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</si>
  <si>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</si>
  <si>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</si>
  <si>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</si>
  <si>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</si>
  <si>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</si>
  <si>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</si>
  <si>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</si>
  <si>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</si>
  <si>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</si>
  <si>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</si>
  <si>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</si>
  <si>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</si>
  <si>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</si>
  <si>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</si>
  <si>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</si>
  <si>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</si>
  <si>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</si>
  <si>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</si>
  <si>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</si>
  <si>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</si>
  <si>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</si>
  <si>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</si>
  <si>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</si>
  <si>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</si>
  <si>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</si>
  <si>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</si>
  <si>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</si>
  <si>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</si>
  <si>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</si>
  <si>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</si>
  <si>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</si>
  <si>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</si>
  <si>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</si>
  <si>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</si>
  <si>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</si>
  <si>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</si>
  <si>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</si>
  <si>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</si>
  <si>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</si>
  <si>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</si>
  <si>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</si>
  <si>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</si>
  <si>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</si>
  <si>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</si>
  <si>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</si>
  <si>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</si>
  <si>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</si>
  <si>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</si>
  <si>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</si>
  <si>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</si>
  <si>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</si>
  <si>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</si>
  <si>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</si>
  <si>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</si>
  <si>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</si>
  <si>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</si>
  <si>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</si>
  <si>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</si>
  <si>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</si>
  <si>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</si>
  <si>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</si>
  <si>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</si>
  <si>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</si>
  <si>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</si>
  <si>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</si>
  <si>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</si>
  <si>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</si>
  <si>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</si>
  <si>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</si>
  <si>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</si>
  <si>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</si>
  <si>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</si>
  <si>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</si>
  <si>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</si>
  <si>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</si>
  <si>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</si>
  <si>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</si>
  <si>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</si>
  <si>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</si>
  <si>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</si>
  <si>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</si>
  <si>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</si>
  <si>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</si>
  <si>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</si>
  <si>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</si>
  <si>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</si>
  <si>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</si>
  <si>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</si>
  <si>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</si>
  <si>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</si>
  <si>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</si>
  <si>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</si>
  <si>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</si>
  <si>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</si>
  <si>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</si>
  <si>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</si>
  <si>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</si>
  <si>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</si>
  <si>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</si>
  <si>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</si>
  <si>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</si>
  <si>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</si>
  <si>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</si>
  <si>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</si>
  <si>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</si>
  <si>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</si>
  <si>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</si>
  <si>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</si>
  <si>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</si>
  <si>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</si>
  <si>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</si>
  <si>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</si>
  <si>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</si>
  <si>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</si>
  <si>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</si>
  <si>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</si>
  <si>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</si>
  <si>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</si>
  <si>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</si>
  <si>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</si>
  <si>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</si>
  <si>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</si>
  <si>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</si>
  <si>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</si>
  <si>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</si>
  <si>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</si>
  <si>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</si>
  <si>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</si>
  <si>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</si>
  <si>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</si>
  <si>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</si>
  <si>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</si>
  <si>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</si>
  <si>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</si>
  <si>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</si>
  <si>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</si>
  <si>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</si>
  <si>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</si>
  <si>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</si>
  <si>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</si>
  <si>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</si>
  <si>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</si>
  <si>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</si>
  <si>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</si>
  <si>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</si>
  <si>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</si>
  <si>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</si>
  <si>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</si>
  <si>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</si>
  <si>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</si>
  <si>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</si>
  <si>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</si>
  <si>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</si>
  <si>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</si>
  <si>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</si>
  <si>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</si>
  <si>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</si>
  <si>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</si>
  <si>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</si>
  <si>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</si>
  <si>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</si>
  <si>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</si>
  <si>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</si>
  <si>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</si>
  <si>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</si>
  <si>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</si>
  <si>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</si>
  <si>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</si>
  <si>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</si>
  <si>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</si>
  <si>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</si>
  <si>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</si>
  <si>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</si>
  <si>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</si>
  <si>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</si>
  <si>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</si>
  <si>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</si>
  <si>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</si>
  <si>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</si>
  <si>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</si>
  <si>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</si>
  <si>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</si>
  <si>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</si>
  <si>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</si>
  <si>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</si>
  <si>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</si>
  <si>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</si>
  <si>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</si>
  <si>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</si>
  <si>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</si>
  <si>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</si>
  <si>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</si>
  <si>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</si>
  <si>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</si>
  <si>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</si>
  <si>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</si>
  <si>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</si>
  <si>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</si>
  <si>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</si>
  <si>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</si>
  <si>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</si>
  <si>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</si>
  <si>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</si>
  <si>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</si>
  <si>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</si>
  <si>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</si>
  <si>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</si>
  <si>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</si>
  <si>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</si>
  <si>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</si>
  <si>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</si>
  <si>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</si>
  <si>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</si>
  <si>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</si>
  <si>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</si>
  <si>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</si>
  <si>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</si>
  <si>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</si>
  <si>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</si>
  <si>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</si>
  <si>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</si>
  <si>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</si>
  <si>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</si>
  <si>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</si>
  <si>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</si>
  <si>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</si>
  <si>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</si>
  <si>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</si>
  <si>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</si>
  <si>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</si>
  <si>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</si>
  <si>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</si>
  <si>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</si>
  <si>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</si>
  <si>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</si>
  <si>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</si>
  <si>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</si>
  <si>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</si>
  <si>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</si>
  <si>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</si>
  <si>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</si>
  <si>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</si>
  <si>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</si>
  <si>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</si>
  <si>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</si>
  <si>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</si>
  <si>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</si>
  <si>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</si>
  <si>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</si>
  <si>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</si>
  <si>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</si>
  <si>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</si>
  <si>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</si>
  <si>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</si>
  <si>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</si>
  <si>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</si>
  <si>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</si>
  <si>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</si>
  <si>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</si>
  <si>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</si>
  <si>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</si>
  <si>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</si>
  <si>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</si>
  <si>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</si>
  <si>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</si>
  <si>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</si>
  <si>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</si>
  <si>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</si>
  <si>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</si>
  <si>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</si>
  <si>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</si>
  <si>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</si>
  <si>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</si>
  <si>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</si>
  <si>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</si>
  <si>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</si>
  <si>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</si>
  <si>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</si>
  <si>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</si>
  <si>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</si>
  <si>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</si>
  <si>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</si>
  <si>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</si>
  <si>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</si>
  <si>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</si>
  <si>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</si>
  <si>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</si>
  <si>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</si>
  <si>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</si>
  <si>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</si>
  <si>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</si>
  <si>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</si>
  <si>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</si>
  <si>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</si>
  <si>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</si>
  <si>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</si>
  <si>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</si>
  <si>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</si>
  <si>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</si>
  <si>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</si>
  <si>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</si>
  <si>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</si>
  <si>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</si>
  <si>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</si>
  <si>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</si>
  <si>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</si>
  <si>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</si>
  <si>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</si>
  <si>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</si>
  <si>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</si>
  <si>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</si>
  <si>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</si>
  <si>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</si>
  <si>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</si>
  <si>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</si>
  <si>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</si>
  <si>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</si>
  <si>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</si>
  <si>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</si>
  <si>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</si>
  <si>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</si>
  <si>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</si>
  <si>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</si>
  <si>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</si>
  <si>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</si>
  <si>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</si>
  <si>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</si>
  <si>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</si>
  <si>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</si>
  <si>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</si>
  <si>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</si>
  <si>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</si>
  <si>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</si>
  <si>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</si>
  <si>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</si>
  <si>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</si>
  <si>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</si>
  <si>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</si>
  <si>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</si>
  <si>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</si>
  <si>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</si>
  <si>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</si>
  <si>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</si>
  <si>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</si>
  <si>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</si>
  <si>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</si>
  <si>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</si>
  <si>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</si>
  <si>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</si>
  <si>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</si>
  <si>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</si>
  <si>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</si>
  <si>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</si>
  <si>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</si>
  <si>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</si>
  <si>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</si>
  <si>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</si>
  <si>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</si>
  <si>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</si>
  <si>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</si>
  <si>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</si>
  <si>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</si>
  <si>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</si>
  <si>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</si>
  <si>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</si>
  <si>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</si>
  <si>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</si>
  <si>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</si>
  <si>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</si>
  <si>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</si>
  <si>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</si>
  <si>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</si>
  <si>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</si>
  <si>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</si>
  <si>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</si>
  <si>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</si>
  <si>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</si>
  <si>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</si>
  <si>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</si>
  <si>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</si>
  <si>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</si>
  <si>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</si>
  <si>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</si>
  <si>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</si>
  <si>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</si>
  <si>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</si>
  <si>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</si>
  <si>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</si>
  <si>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</si>
  <si>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</si>
  <si>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</si>
  <si>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</si>
  <si>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</si>
  <si>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</si>
  <si>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</si>
  <si>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</si>
  <si>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</si>
  <si>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</si>
  <si>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</si>
  <si>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</si>
  <si>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</si>
  <si>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</si>
  <si>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</si>
  <si>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</si>
  <si>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</si>
  <si>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</si>
  <si>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</si>
  <si>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</si>
  <si>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</si>
  <si>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</si>
  <si>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</si>
  <si>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</si>
  <si>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</si>
  <si>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</si>
  <si>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</si>
  <si>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</si>
  <si>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</si>
  <si>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</si>
  <si>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</si>
  <si>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</si>
  <si>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</si>
  <si>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</si>
  <si>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</si>
  <si>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</si>
  <si>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</si>
  <si>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</si>
  <si>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</si>
  <si>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</si>
  <si>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</si>
  <si>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</si>
  <si>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</si>
  <si>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</si>
  <si>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</si>
  <si>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</si>
  <si>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</si>
  <si>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</si>
  <si>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</si>
  <si>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</si>
  <si>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</si>
  <si>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</si>
  <si>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</si>
  <si>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</si>
  <si>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</si>
  <si>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</si>
  <si>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</si>
  <si>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</si>
  <si>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</si>
  <si>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</si>
  <si>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</si>
  <si>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</si>
  <si>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</si>
  <si>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</si>
  <si>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</si>
  <si>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</si>
  <si>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</si>
  <si>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</si>
  <si>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</si>
  <si>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</si>
  <si>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</si>
  <si>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</si>
  <si>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</si>
  <si>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</si>
  <si>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</si>
  <si>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</si>
  <si>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</si>
  <si>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</si>
  <si>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</si>
  <si>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</si>
  <si>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</si>
  <si>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</si>
  <si>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</si>
  <si>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</si>
  <si>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</si>
  <si>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</si>
  <si>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</si>
  <si>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</si>
  <si>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</si>
  <si>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</si>
  <si>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</si>
  <si>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</si>
  <si>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</si>
  <si>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</si>
  <si>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</si>
  <si>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</si>
  <si>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</si>
  <si>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</si>
  <si>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</si>
  <si>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</si>
  <si>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</si>
  <si>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</si>
  <si>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</si>
  <si>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</si>
  <si>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</si>
  <si>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</si>
  <si>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</si>
  <si>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</si>
  <si>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</si>
  <si>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</si>
  <si>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</si>
  <si>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</si>
  <si>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</si>
  <si>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</si>
  <si>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</si>
  <si>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</si>
  <si>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</si>
  <si>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</si>
  <si>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</si>
  <si>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</si>
  <si>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</si>
  <si>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</si>
  <si>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</si>
  <si>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</si>
  <si>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</si>
  <si>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</si>
  <si>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</si>
  <si>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</si>
  <si>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</si>
  <si>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</si>
  <si>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</si>
  <si>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</si>
  <si>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</si>
  <si>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</si>
  <si>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</si>
  <si>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</si>
  <si>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</si>
  <si>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</si>
  <si>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</si>
  <si>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</si>
  <si>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</si>
  <si>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</si>
  <si>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</si>
  <si>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</si>
  <si>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</si>
  <si>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</si>
  <si>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</si>
  <si>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</si>
  <si>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</si>
  <si>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</si>
  <si>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</si>
  <si>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</si>
  <si>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</si>
  <si>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</si>
  <si>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</si>
  <si>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</si>
  <si>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</si>
  <si>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</si>
  <si>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</si>
  <si>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</si>
  <si>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</si>
  <si>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</si>
  <si>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</si>
  <si>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</si>
  <si>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</si>
  <si>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</si>
  <si>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</si>
  <si>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</si>
  <si>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</si>
  <si>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</si>
  <si>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</si>
  <si>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</si>
  <si>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</si>
  <si>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</si>
  <si>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</si>
  <si>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</si>
  <si>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</si>
  <si>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</si>
  <si>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</si>
  <si>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</si>
  <si>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</si>
  <si>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</si>
  <si>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</si>
  <si>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</si>
  <si>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</si>
  <si>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</si>
  <si>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</si>
  <si>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</si>
  <si>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</si>
  <si>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</si>
  <si>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</si>
  <si>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</si>
  <si>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</si>
  <si>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</si>
  <si>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</si>
  <si>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</si>
  <si>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</si>
  <si>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</si>
  <si>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</si>
  <si>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</si>
  <si>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</si>
  <si>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</si>
  <si>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</si>
  <si>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</si>
  <si>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</si>
  <si>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</si>
  <si>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</si>
  <si>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</si>
  <si>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</si>
  <si>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</si>
  <si>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</si>
  <si>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</si>
  <si>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</si>
  <si>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</si>
  <si>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</si>
  <si>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</si>
  <si>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</si>
  <si>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</si>
  <si>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</si>
  <si>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</si>
  <si>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</si>
  <si>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</si>
  <si>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</si>
  <si>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</si>
  <si>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</si>
  <si>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</si>
  <si>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</si>
  <si>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</si>
  <si>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</si>
  <si>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</si>
  <si>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</si>
  <si>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</si>
  <si>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</si>
  <si>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</si>
  <si>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</si>
  <si>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</si>
  <si>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</si>
  <si>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</si>
  <si>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</si>
  <si>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</si>
  <si>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</si>
  <si>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</si>
  <si>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</si>
  <si>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</si>
  <si>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</si>
  <si>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</si>
  <si>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</si>
  <si>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</si>
  <si>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</si>
  <si>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</si>
  <si>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</si>
  <si>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</si>
  <si>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</si>
  <si>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</si>
  <si>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</si>
  <si>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</si>
  <si>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</si>
  <si>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</si>
  <si>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</si>
  <si>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</si>
  <si>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</si>
  <si>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</si>
  <si>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</si>
  <si>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</si>
  <si>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</si>
  <si>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</si>
  <si>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</si>
  <si>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</si>
  <si>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</si>
  <si>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</si>
  <si>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</si>
  <si>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</si>
  <si>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</si>
  <si>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</si>
  <si>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</si>
  <si>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</si>
  <si>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</si>
  <si>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</si>
  <si>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</si>
  <si>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</si>
  <si>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</si>
  <si>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</si>
  <si>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</si>
  <si>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</si>
  <si>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</si>
  <si>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</si>
  <si>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</si>
  <si>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</si>
  <si>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</si>
  <si>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</si>
  <si>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</si>
  <si>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</si>
  <si>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</si>
  <si>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</si>
  <si>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</si>
  <si>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</si>
  <si>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</si>
  <si>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</si>
  <si>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</si>
  <si>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</si>
  <si>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</si>
  <si>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</si>
  <si>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</si>
  <si>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</si>
  <si>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</si>
  <si>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</si>
  <si>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</si>
  <si>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</si>
  <si>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</si>
  <si>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</si>
  <si>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</si>
  <si>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</si>
  <si>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</si>
  <si>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</si>
  <si>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</si>
  <si>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</si>
  <si>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</si>
  <si>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</si>
  <si>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</si>
  <si>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</si>
  <si>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</si>
  <si>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</si>
  <si>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</si>
  <si>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</si>
  <si>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</si>
  <si>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</si>
  <si>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</si>
  <si>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</si>
  <si>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</si>
  <si>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</si>
  <si>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</si>
  <si>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</si>
  <si>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</si>
  <si>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</si>
  <si>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</si>
  <si>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</si>
  <si>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</si>
  <si>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</si>
  <si>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</si>
  <si>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</si>
  <si>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</si>
  <si>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</si>
  <si>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</si>
  <si>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</si>
  <si>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</si>
  <si>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</si>
  <si>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</si>
  <si>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</si>
  <si>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</si>
  <si>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</si>
  <si>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</si>
  <si>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</si>
  <si>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</si>
  <si>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</si>
  <si>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</si>
  <si>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</si>
  <si>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</si>
  <si>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</si>
  <si>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</si>
  <si>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</si>
  <si>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</si>
  <si>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</si>
  <si>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</si>
  <si>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</si>
  <si>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</si>
  <si>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</si>
  <si>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</si>
  <si>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</si>
  <si>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</si>
  <si>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</si>
  <si>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</si>
  <si>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</si>
  <si>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</si>
  <si>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</si>
  <si>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</si>
  <si>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</si>
  <si>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</si>
  <si>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</si>
  <si>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</si>
  <si>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</si>
  <si>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</si>
  <si>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</si>
  <si>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</si>
  <si>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</si>
  <si>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</si>
  <si>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</si>
  <si>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</si>
  <si>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</si>
  <si>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</si>
  <si>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</si>
  <si>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</si>
  <si>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</si>
  <si>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</si>
  <si>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</si>
  <si>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</si>
  <si>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</si>
  <si>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</si>
  <si>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</si>
  <si>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</si>
  <si>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</si>
  <si>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</si>
  <si>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</si>
  <si>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</si>
  <si>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</si>
  <si>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</si>
  <si>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</si>
  <si>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</si>
  <si>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</si>
  <si>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</si>
  <si>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</si>
  <si>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</si>
  <si>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</si>
  <si>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</si>
  <si>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</si>
  <si>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</si>
  <si>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</si>
  <si>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</si>
  <si>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</si>
  <si>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</si>
  <si>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</si>
  <si>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</si>
  <si>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</si>
  <si>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</si>
  <si>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</si>
  <si>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</si>
  <si>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</si>
  <si>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</si>
  <si>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</si>
  <si>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</si>
  <si>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</si>
  <si>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</si>
  <si>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</si>
  <si>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</si>
  <si>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</si>
  <si>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</si>
  <si>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</si>
  <si>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</si>
  <si>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</si>
  <si>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</si>
  <si>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</si>
  <si>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</si>
  <si>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</si>
  <si>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</si>
  <si>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</si>
  <si>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</si>
  <si>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</si>
  <si>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</si>
  <si>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</si>
  <si>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</si>
  <si>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</si>
  <si>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</si>
  <si>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</si>
  <si>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</si>
  <si>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</si>
  <si>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</si>
  <si>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</si>
  <si>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</si>
  <si>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</si>
  <si>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</si>
  <si>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</si>
  <si>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</si>
  <si>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</si>
  <si>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</si>
  <si>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</si>
  <si>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</si>
  <si>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</si>
  <si>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</si>
  <si>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</si>
  <si>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</si>
  <si>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</si>
  <si>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</si>
  <si>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</si>
  <si>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</si>
  <si>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</si>
  <si>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</si>
  <si>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</si>
  <si>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</si>
  <si>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</si>
  <si>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</si>
  <si>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</si>
  <si>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</si>
  <si>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</si>
  <si>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</si>
  <si>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</si>
  <si>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</si>
  <si>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</si>
  <si>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</si>
  <si>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</si>
  <si>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</si>
  <si>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</si>
  <si>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</si>
  <si>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</si>
  <si>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</si>
  <si>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</si>
  <si>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</si>
  <si>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</si>
  <si>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</si>
  <si>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</si>
  <si>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</si>
  <si>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</si>
  <si>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</si>
  <si>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</si>
  <si>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</si>
  <si>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</si>
  <si>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</si>
  <si>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</si>
  <si>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</si>
  <si>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</si>
  <si>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</si>
  <si>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</si>
  <si>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</si>
  <si>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</si>
  <si>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</si>
  <si>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</si>
  <si>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</si>
  <si>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</si>
  <si>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</si>
  <si>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</si>
  <si>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</si>
  <si>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</si>
  <si>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</si>
  <si>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</si>
  <si>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</si>
  <si>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</si>
  <si>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</si>
  <si>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</si>
  <si>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</si>
  <si>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</si>
  <si>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</si>
  <si>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</si>
  <si>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</si>
  <si>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</si>
  <si>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</si>
  <si>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</si>
  <si>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</si>
  <si>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</si>
  <si>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</si>
  <si>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</si>
  <si>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</si>
  <si>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</si>
  <si>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</si>
  <si>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</si>
  <si>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</si>
  <si>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</si>
  <si>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</si>
  <si>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</si>
  <si>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</si>
  <si>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</si>
  <si>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</si>
  <si>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</si>
  <si>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</si>
  <si>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</si>
  <si>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</si>
  <si>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</si>
  <si>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</si>
  <si>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</si>
  <si>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</si>
  <si>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</si>
  <si>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</si>
  <si>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</si>
  <si>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</si>
  <si>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</si>
  <si>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</si>
  <si>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</si>
  <si>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</si>
  <si>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</si>
  <si>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</si>
  <si>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</si>
  <si>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</si>
  <si>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</si>
  <si>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</si>
  <si>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</si>
  <si>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</si>
  <si>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</si>
  <si>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</si>
  <si>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</si>
  <si>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</si>
  <si>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</si>
  <si>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</si>
  <si>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</si>
  <si>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</si>
  <si>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</si>
  <si>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</si>
  <si>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</si>
  <si>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</si>
  <si>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</si>
  <si>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</si>
  <si>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</si>
  <si>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</si>
  <si>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</si>
  <si>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</si>
  <si>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</si>
  <si>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</si>
  <si>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</si>
  <si>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</si>
  <si>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</si>
  <si>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</si>
  <si>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</si>
  <si>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</si>
  <si>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</si>
  <si>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</si>
  <si>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</si>
  <si>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</si>
  <si>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</si>
  <si>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</si>
  <si>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</si>
  <si>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</si>
  <si>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</si>
  <si>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</si>
  <si>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</si>
  <si>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</si>
  <si>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</si>
  <si>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</si>
  <si>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</si>
  <si>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</si>
  <si>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</si>
  <si>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</si>
  <si>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</si>
  <si>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</si>
  <si>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</si>
  <si>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</si>
  <si>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</si>
  <si>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</si>
  <si>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</si>
  <si>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</si>
  <si>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</si>
  <si>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</si>
  <si>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</si>
  <si>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</si>
  <si>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</si>
  <si>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</si>
  <si>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</si>
  <si>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</si>
  <si>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</si>
  <si>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</si>
  <si>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</si>
  <si>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</si>
  <si>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</si>
  <si>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</si>
  <si>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</si>
  <si>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</si>
  <si>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</si>
  <si>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</si>
  <si>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</si>
  <si>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</si>
  <si>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</si>
  <si>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</si>
  <si>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</si>
  <si>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</si>
  <si>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</si>
  <si>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</si>
  <si>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</si>
  <si>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</si>
  <si>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</si>
  <si>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</si>
  <si>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</si>
  <si>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</si>
  <si>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</si>
  <si>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</si>
  <si>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</si>
  <si>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</si>
  <si>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</si>
  <si>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</si>
  <si>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</si>
  <si>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</si>
  <si>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</si>
  <si>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</si>
  <si>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</si>
  <si>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</si>
  <si>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</si>
  <si>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</si>
  <si>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</si>
  <si>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</si>
  <si>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</si>
  <si>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</si>
  <si>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</si>
  <si>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</si>
  <si>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</si>
  <si>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</si>
  <si>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</si>
  <si>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</si>
  <si>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</si>
  <si>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</si>
  <si>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</si>
  <si>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</si>
  <si>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</si>
  <si>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</si>
  <si>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</si>
  <si>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</si>
  <si>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</si>
  <si>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</si>
  <si>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</si>
  <si>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</si>
  <si>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</si>
  <si>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</si>
  <si>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</si>
  <si>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</si>
  <si>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</si>
  <si>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</si>
  <si>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</si>
  <si>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</si>
  <si>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</si>
  <si>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</si>
  <si>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</si>
  <si>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</si>
  <si>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</si>
  <si>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</si>
  <si>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</si>
  <si>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</si>
  <si>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</si>
  <si>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</si>
  <si>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</si>
  <si>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</si>
  <si>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</si>
  <si>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</si>
  <si>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</si>
  <si>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</si>
  <si>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</si>
  <si>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</si>
  <si>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</si>
  <si>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</si>
  <si>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</si>
  <si>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</si>
  <si>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</si>
  <si>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</si>
  <si>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</si>
  <si>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</si>
  <si>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</si>
  <si>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</si>
  <si>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</si>
  <si>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</si>
  <si>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</si>
  <si>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</si>
  <si>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</si>
  <si>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</si>
  <si>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</si>
  <si>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</si>
  <si>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</si>
  <si>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</si>
  <si>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</si>
  <si>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</si>
  <si>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</si>
  <si>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</si>
  <si>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</si>
  <si>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</si>
  <si>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</si>
  <si>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</si>
  <si>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</si>
  <si>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</si>
  <si>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</si>
  <si>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</si>
  <si>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</si>
  <si>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</si>
  <si>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</si>
  <si>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</si>
  <si>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</si>
  <si>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</si>
  <si>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</si>
  <si>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</si>
  <si>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</si>
  <si>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</si>
  <si>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</si>
  <si>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</si>
  <si>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</si>
  <si>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</si>
  <si>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</si>
  <si>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</si>
  <si>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</si>
  <si>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</si>
  <si>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</si>
  <si>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</si>
  <si>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</si>
  <si>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</si>
  <si>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</si>
  <si>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</si>
  <si>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</si>
  <si>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</si>
  <si>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</si>
  <si>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</si>
  <si>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</si>
  <si>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</si>
  <si>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</si>
  <si>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</si>
  <si>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</si>
  <si>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</si>
  <si>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</si>
  <si>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</si>
  <si>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</si>
  <si>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</si>
  <si>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</si>
  <si>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</si>
  <si>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</si>
  <si>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</si>
  <si>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</si>
  <si>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</si>
  <si>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</si>
  <si>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</si>
  <si>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</si>
  <si>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</si>
  <si>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</si>
  <si>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</si>
  <si>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</si>
  <si>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</si>
  <si>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</si>
  <si>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</si>
  <si>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</si>
  <si>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</si>
  <si>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</si>
  <si>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</si>
  <si>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</si>
  <si>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</si>
  <si>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</si>
  <si>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</si>
  <si>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</si>
  <si>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</si>
  <si>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</si>
  <si>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</si>
  <si>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</si>
  <si>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</si>
  <si>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</si>
  <si>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</si>
  <si>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</si>
  <si>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</si>
  <si>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</si>
  <si>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</si>
  <si>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</si>
  <si>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</si>
  <si>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</si>
  <si>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</si>
  <si>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</si>
  <si>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</si>
  <si>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</si>
  <si>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</si>
  <si>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</si>
  <si>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</si>
  <si>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</si>
  <si>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</si>
  <si>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</si>
  <si>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</si>
  <si>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</si>
  <si>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</si>
  <si>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</si>
  <si>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</si>
  <si>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</si>
  <si>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</si>
  <si>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</si>
  <si>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</si>
  <si>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</si>
  <si>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</si>
  <si>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</si>
  <si>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</si>
  <si>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</si>
  <si>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</si>
  <si>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</si>
  <si>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</si>
  <si>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</si>
  <si>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</si>
  <si>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</si>
  <si>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</si>
  <si>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</si>
  <si>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</si>
  <si>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</si>
  <si>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</si>
  <si>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</si>
  <si>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</si>
  <si>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</si>
  <si>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</si>
  <si>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</si>
  <si>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</si>
  <si>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</si>
  <si>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</si>
  <si>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</si>
  <si>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</si>
  <si>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</si>
  <si>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</si>
  <si>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</si>
  <si>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</si>
  <si>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</si>
  <si>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</si>
  <si>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</si>
  <si>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</si>
  <si>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</si>
  <si>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</si>
  <si>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</si>
  <si>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</si>
  <si>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</si>
  <si>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</si>
  <si>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</si>
  <si>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</si>
  <si>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</si>
  <si>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</si>
  <si>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</si>
  <si>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</si>
  <si>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</si>
  <si>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</si>
  <si>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</si>
  <si>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</si>
  <si>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</si>
  <si>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</si>
  <si>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</si>
  <si>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</si>
  <si>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</si>
  <si>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</si>
  <si>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</si>
  <si>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</si>
  <si>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</si>
  <si>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</si>
  <si>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</si>
  <si>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</si>
  <si>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</si>
  <si>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</si>
  <si>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</si>
  <si>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</si>
  <si>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</si>
  <si>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</si>
  <si>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</si>
  <si>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</si>
  <si>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</si>
  <si>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</si>
  <si>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</si>
  <si>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</si>
  <si>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</si>
  <si>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</si>
  <si>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</si>
  <si>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</si>
  <si>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</si>
  <si>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</si>
  <si>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</si>
  <si>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</si>
  <si>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</si>
  <si>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</si>
  <si>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</si>
  <si>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</si>
  <si>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</si>
  <si>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</si>
  <si>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</si>
  <si>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</si>
  <si>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</si>
  <si>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</si>
  <si>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</si>
  <si>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</si>
  <si>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</si>
  <si>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</si>
  <si>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</si>
  <si>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</si>
  <si>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</si>
  <si>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</si>
  <si>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</si>
  <si>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</si>
  <si>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</si>
  <si>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</si>
  <si>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</si>
  <si>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</si>
  <si>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</si>
  <si>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</si>
  <si>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</si>
  <si>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</si>
  <si>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</si>
  <si>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</si>
  <si>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</si>
  <si>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</si>
  <si>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</si>
  <si>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</si>
  <si>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</si>
  <si>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</si>
  <si>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</si>
  <si>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</si>
  <si>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</si>
  <si>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</si>
  <si>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</si>
  <si>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</si>
  <si>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</si>
  <si>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</si>
  <si>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</si>
  <si>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</si>
  <si>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</si>
  <si>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</si>
  <si>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</si>
  <si>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</si>
  <si>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</si>
  <si>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</si>
  <si>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</si>
  <si>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</si>
  <si>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</si>
  <si>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</si>
  <si>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</si>
  <si>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</si>
  <si>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</si>
  <si>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</si>
  <si>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</si>
  <si>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</si>
  <si>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</si>
  <si>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</si>
  <si>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</si>
  <si>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</si>
  <si>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</si>
  <si>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</si>
  <si>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</si>
  <si>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</si>
  <si>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</si>
  <si>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</si>
  <si>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</si>
  <si>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</si>
  <si>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</si>
  <si>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</si>
  <si>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</si>
  <si>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</si>
  <si>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</si>
  <si>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</si>
  <si>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</si>
  <si>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</si>
  <si>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</si>
  <si>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</si>
  <si>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</si>
  <si>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</si>
  <si>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</si>
  <si>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</si>
  <si>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</si>
  <si>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</si>
  <si>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</si>
  <si>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</si>
  <si>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</si>
  <si>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</si>
  <si>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</si>
  <si>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</si>
  <si>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</si>
  <si>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</si>
  <si>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</si>
  <si>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</si>
  <si>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</si>
  <si>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</si>
  <si>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</si>
  <si>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</si>
  <si>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</si>
  <si>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</si>
  <si>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</si>
  <si>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</si>
  <si>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</si>
  <si>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</si>
  <si>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</si>
  <si>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</si>
  <si>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</si>
  <si>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</si>
  <si>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</si>
  <si>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</si>
  <si>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</si>
  <si>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</si>
  <si>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</si>
  <si>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</si>
  <si>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</si>
  <si>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</si>
  <si>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</si>
  <si>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</si>
  <si>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</si>
  <si>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</si>
  <si>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</si>
  <si>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</si>
  <si>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</si>
  <si>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</si>
  <si>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</si>
  <si>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</si>
  <si>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</si>
  <si>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</si>
  <si>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</si>
  <si>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</si>
  <si>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</si>
  <si>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</si>
  <si>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</si>
  <si>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</si>
  <si>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</si>
  <si>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</si>
  <si>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</si>
  <si>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</si>
  <si>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</si>
  <si>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</si>
  <si>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</si>
  <si>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</si>
  <si>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</si>
  <si>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</si>
  <si>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</si>
  <si>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</si>
  <si>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</si>
  <si>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</si>
  <si>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</si>
  <si>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</si>
  <si>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</si>
  <si>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</si>
  <si>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</si>
  <si>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</si>
  <si>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</si>
  <si>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</si>
  <si>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</si>
  <si>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</si>
  <si>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</si>
  <si>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</si>
  <si>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</si>
  <si>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</si>
  <si>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</si>
  <si>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</si>
  <si>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</si>
  <si>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</si>
  <si>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</si>
  <si>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</si>
  <si>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</si>
  <si>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</si>
  <si>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</si>
  <si>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</si>
  <si>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</si>
  <si>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</si>
  <si>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</si>
  <si>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</si>
  <si>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</si>
  <si>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</si>
  <si>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</si>
  <si>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</si>
  <si>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</si>
  <si>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</si>
  <si>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</si>
  <si>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</si>
  <si>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</si>
  <si>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</si>
  <si>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</si>
  <si>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</si>
  <si>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</si>
  <si>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</si>
  <si>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</si>
  <si>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</si>
  <si>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</si>
  <si>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</si>
  <si>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</si>
  <si>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</si>
  <si>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</si>
  <si>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</si>
  <si>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</si>
  <si>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</si>
  <si>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</si>
  <si>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</si>
  <si>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</si>
  <si>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</si>
  <si>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</si>
  <si>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</si>
  <si>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</si>
  <si>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</si>
  <si>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</si>
  <si>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</si>
  <si>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</si>
  <si>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</si>
  <si>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</si>
  <si>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</si>
  <si>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</si>
  <si>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</si>
  <si>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</si>
  <si>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</si>
  <si>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</si>
  <si>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</si>
  <si>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</si>
  <si>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</si>
  <si>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</si>
  <si>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</si>
  <si>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</si>
  <si>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</si>
  <si>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</si>
  <si>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</si>
  <si>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</si>
  <si>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</si>
  <si>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</si>
  <si>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</si>
  <si>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</si>
  <si>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</si>
  <si>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</si>
  <si>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</si>
  <si>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</si>
  <si>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</si>
  <si>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</si>
  <si>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</si>
  <si>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</si>
  <si>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</si>
  <si>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</si>
  <si>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</si>
  <si>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</si>
  <si>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</si>
  <si>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</si>
  <si>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</si>
  <si>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</si>
  <si>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</si>
  <si>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</si>
  <si>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</si>
  <si>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</si>
  <si>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</si>
  <si>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</si>
  <si>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</si>
  <si>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</si>
  <si>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</si>
  <si>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</si>
  <si>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</si>
  <si>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</si>
  <si>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</si>
  <si>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</si>
  <si>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</si>
  <si>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</si>
  <si>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</si>
  <si>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</si>
  <si>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</si>
  <si>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</si>
  <si>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</si>
  <si>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</si>
  <si>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</si>
  <si>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</si>
  <si>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</si>
  <si>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</si>
  <si>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</si>
  <si>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</si>
  <si>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</si>
  <si>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</si>
  <si>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</si>
  <si>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</si>
  <si>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</si>
  <si>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</si>
  <si>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</si>
  <si>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</si>
  <si>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</si>
  <si>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</si>
  <si>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</si>
  <si>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</si>
  <si>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</si>
  <si>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</si>
  <si>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</si>
  <si>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</si>
  <si>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</si>
  <si>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</si>
  <si>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</si>
  <si>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</si>
  <si>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</si>
  <si>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</si>
  <si>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</si>
  <si>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</si>
  <si>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</si>
  <si>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</si>
  <si>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</si>
  <si>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</si>
  <si>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</si>
  <si>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</si>
  <si>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</si>
  <si>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</si>
  <si>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</si>
  <si>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</si>
  <si>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</si>
  <si>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</si>
  <si>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</si>
  <si>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</si>
  <si>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</si>
  <si>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</si>
  <si>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</si>
  <si>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</si>
  <si>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</si>
  <si>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</si>
  <si>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</si>
  <si>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</si>
  <si>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</si>
  <si>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</si>
  <si>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</si>
  <si>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</si>
  <si>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</si>
  <si>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</si>
  <si>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</si>
  <si>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</si>
  <si>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</si>
  <si>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</si>
  <si>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</si>
  <si>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</si>
  <si>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</si>
  <si>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</si>
  <si>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</si>
  <si>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</si>
  <si>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</si>
  <si>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</si>
  <si>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</si>
  <si>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</si>
  <si>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</si>
  <si>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</si>
  <si>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</si>
  <si>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</si>
  <si>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</si>
  <si>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</si>
  <si>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</si>
  <si>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</si>
  <si>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</si>
  <si>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</si>
  <si>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</si>
  <si>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</si>
  <si>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</si>
  <si>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</si>
  <si>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</si>
  <si>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</si>
  <si>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</si>
  <si>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</si>
  <si>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</si>
  <si>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</si>
  <si>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</si>
  <si>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</si>
  <si>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</si>
  <si>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</si>
  <si>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</si>
  <si>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</si>
  <si>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</si>
  <si>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</si>
  <si>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</si>
  <si>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</si>
  <si>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</si>
  <si>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</si>
  <si>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</si>
  <si>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</si>
  <si>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</si>
  <si>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</si>
  <si>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</si>
  <si>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</si>
  <si>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</si>
  <si>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</si>
  <si>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</si>
  <si>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</si>
  <si>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</si>
  <si>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</si>
  <si>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</si>
  <si>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</si>
  <si>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</si>
  <si>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</si>
  <si>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</si>
  <si>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</si>
  <si>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</si>
  <si>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</si>
  <si>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</si>
  <si>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</si>
  <si>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</si>
  <si>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</si>
  <si>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</si>
  <si>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</si>
  <si>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</si>
  <si>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</si>
  <si>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</si>
  <si>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</si>
  <si>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</si>
  <si>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</si>
  <si>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</si>
  <si>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</si>
  <si>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</si>
  <si>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</si>
  <si>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</si>
  <si>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</si>
  <si>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</si>
  <si>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</si>
  <si>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</si>
  <si>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</si>
  <si>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</si>
  <si>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</si>
  <si>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</si>
  <si>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</si>
  <si>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</si>
  <si>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</si>
  <si>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</si>
  <si>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</si>
  <si>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</si>
  <si>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</si>
  <si>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</si>
  <si>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</si>
  <si>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</si>
  <si>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</si>
  <si>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</si>
  <si>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</si>
  <si>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</si>
  <si>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</si>
  <si>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</si>
  <si>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</si>
  <si>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</si>
  <si>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</si>
  <si>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</si>
  <si>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</si>
  <si>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</si>
  <si>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</si>
  <si>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</si>
  <si>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</si>
  <si>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</si>
  <si>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</si>
  <si>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</si>
  <si>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</si>
  <si>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</si>
  <si>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</si>
  <si>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</si>
  <si>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</si>
  <si>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</si>
  <si>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</si>
  <si>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</si>
  <si>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</si>
  <si>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</si>
  <si>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</si>
  <si>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</si>
  <si>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</si>
  <si>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</si>
  <si>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</si>
  <si>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</si>
  <si>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</si>
  <si>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</si>
  <si>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</si>
  <si>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</si>
  <si>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</si>
  <si>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</si>
  <si>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</si>
  <si>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</si>
  <si>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</si>
  <si>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</si>
  <si>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</si>
  <si>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</si>
  <si>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</si>
  <si>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</si>
  <si>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</si>
  <si>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</si>
  <si>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</si>
  <si>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</si>
  <si>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</si>
  <si>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</si>
  <si>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</si>
  <si>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</si>
  <si>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</si>
  <si>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</si>
  <si>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</si>
  <si>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</si>
  <si>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</si>
  <si>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</si>
  <si>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</si>
  <si>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</si>
  <si>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</si>
  <si>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</si>
  <si>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</si>
  <si>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</si>
  <si>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</si>
  <si>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</si>
  <si>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</si>
  <si>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</si>
  <si>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</si>
  <si>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</si>
  <si>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</si>
  <si>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</si>
  <si>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</si>
  <si>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</si>
  <si>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</si>
  <si>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</si>
  <si>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</si>
  <si>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</si>
  <si>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</si>
  <si>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</si>
  <si>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</si>
  <si>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</si>
  <si>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</si>
  <si>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</si>
  <si>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</si>
  <si>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</si>
  <si>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</si>
  <si>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</si>
  <si>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</si>
  <si>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</si>
  <si>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</si>
  <si>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</si>
  <si>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</si>
  <si>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</si>
  <si>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</si>
  <si>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</si>
  <si>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</si>
  <si>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</si>
  <si>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</si>
  <si>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</si>
  <si>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</si>
  <si>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</si>
  <si>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</si>
  <si>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</si>
  <si>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</si>
  <si>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</si>
  <si>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</si>
  <si>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</si>
  <si>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</si>
  <si>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</si>
  <si>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</si>
  <si>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</si>
  <si>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</si>
  <si>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</si>
  <si>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</si>
  <si>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</si>
  <si>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</si>
  <si>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</si>
  <si>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</si>
  <si>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</si>
  <si>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</si>
  <si>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</si>
  <si>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</si>
  <si>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</si>
  <si>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</si>
  <si>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</si>
  <si>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</si>
  <si>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</si>
  <si>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</si>
  <si>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</si>
  <si>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</si>
  <si>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</si>
  <si>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</si>
  <si>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</si>
  <si>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</si>
  <si>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</si>
  <si>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</si>
  <si>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</si>
  <si>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</si>
  <si>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</si>
  <si>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</si>
  <si>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</si>
  <si>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</si>
  <si>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</si>
  <si>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</si>
  <si>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</si>
  <si>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</si>
  <si>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</si>
  <si>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</si>
  <si>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</si>
  <si>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</si>
  <si>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</si>
  <si>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</si>
  <si>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</si>
  <si>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</si>
  <si>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</si>
  <si>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</si>
  <si>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</si>
  <si>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</si>
  <si>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</si>
  <si>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</si>
  <si>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</si>
  <si>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</si>
  <si>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</si>
  <si>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</si>
  <si>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</si>
  <si>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</si>
  <si>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</si>
  <si>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</si>
  <si>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</si>
  <si>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</si>
  <si>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</si>
  <si>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</si>
  <si>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</si>
  <si>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</si>
  <si>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</si>
  <si>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</si>
  <si>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</si>
  <si>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</si>
  <si>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</si>
  <si>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</si>
  <si>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</si>
  <si>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</si>
  <si>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</si>
  <si>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</si>
  <si>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</si>
  <si>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</si>
  <si>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</si>
  <si>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</si>
  <si>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</si>
  <si>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</si>
  <si>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</si>
  <si>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</si>
  <si>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</si>
  <si>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</si>
  <si>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</si>
  <si>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</si>
  <si>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</si>
  <si>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</si>
  <si>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</si>
  <si>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</si>
  <si>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</si>
  <si>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</si>
  <si>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</si>
  <si>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</si>
  <si>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</si>
  <si>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</si>
  <si>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</si>
  <si>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</si>
  <si>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</si>
  <si>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</si>
  <si>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</si>
  <si>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</si>
  <si>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</si>
  <si>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</si>
  <si>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</si>
  <si>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</si>
  <si>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</si>
  <si>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</si>
  <si>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</si>
  <si>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</si>
  <si>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</si>
  <si>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</si>
  <si>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</si>
  <si>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</si>
  <si>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</si>
  <si>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</si>
  <si>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</si>
  <si>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</si>
  <si>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</si>
  <si>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</si>
  <si>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</si>
  <si>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</si>
  <si>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</si>
  <si>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</si>
  <si>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</si>
  <si>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</si>
  <si>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</si>
  <si>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</si>
  <si>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</si>
  <si>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</si>
  <si>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</si>
  <si>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</si>
  <si>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</si>
  <si>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</si>
  <si>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</si>
  <si>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</si>
  <si>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</si>
  <si>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</si>
  <si>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</si>
  <si>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</si>
  <si>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</si>
  <si>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</si>
  <si>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</si>
  <si>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</si>
  <si>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</si>
  <si>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</si>
  <si>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</si>
  <si>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</si>
  <si>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</si>
  <si>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</si>
  <si>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</si>
  <si>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</si>
  <si>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</si>
  <si>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</si>
  <si>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</si>
  <si>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</si>
  <si>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</si>
  <si>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</si>
  <si>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</si>
  <si>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</si>
  <si>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</si>
  <si>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</si>
  <si>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</si>
  <si>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</si>
  <si>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</si>
  <si>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</si>
  <si>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</si>
  <si>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</si>
  <si>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</si>
  <si>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</si>
  <si>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</si>
  <si>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</si>
  <si>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</si>
  <si>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</si>
  <si>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</si>
  <si>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</si>
  <si>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</si>
  <si>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</si>
  <si>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</si>
  <si>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</si>
  <si>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</si>
  <si>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</si>
  <si>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</si>
  <si>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</si>
  <si>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</si>
  <si>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</si>
  <si>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</si>
  <si>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</si>
  <si>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</si>
  <si>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</si>
  <si>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</si>
  <si>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</si>
  <si>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</si>
  <si>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</si>
  <si>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</si>
  <si>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</si>
  <si>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</si>
  <si>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</si>
  <si>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</si>
  <si>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</si>
  <si>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</si>
  <si>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</si>
  <si>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</si>
  <si>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</si>
  <si>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</si>
  <si>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</si>
  <si>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</si>
  <si>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</si>
  <si>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</si>
  <si>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</si>
  <si>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</si>
  <si>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</si>
  <si>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</si>
  <si>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</si>
  <si>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</si>
  <si>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</si>
  <si>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</si>
  <si>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</si>
  <si>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</si>
  <si>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</si>
  <si>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</si>
  <si>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</si>
  <si>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</si>
  <si>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</si>
  <si>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</si>
  <si>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</si>
  <si>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</si>
  <si>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</si>
  <si>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</si>
  <si>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</si>
  <si>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</si>
  <si>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</si>
  <si>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</si>
  <si>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</si>
  <si>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</si>
  <si>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</si>
  <si>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</si>
  <si>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</si>
  <si>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</si>
  <si>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</si>
  <si>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</si>
  <si>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</si>
  <si>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</si>
  <si>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</si>
  <si>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</si>
  <si>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</si>
  <si>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</si>
  <si>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</si>
  <si>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</si>
  <si>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</si>
  <si>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</si>
  <si>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</si>
  <si>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</si>
  <si>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</si>
  <si>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</si>
  <si>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</si>
  <si>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</si>
  <si>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</si>
  <si>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</si>
  <si>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</si>
  <si>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</si>
  <si>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</si>
  <si>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</si>
  <si>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</si>
  <si>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</si>
  <si>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</si>
  <si>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</si>
  <si>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</si>
  <si>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</si>
  <si>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</si>
  <si>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</si>
  <si>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</si>
  <si>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</si>
  <si>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</si>
  <si>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</si>
  <si>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</si>
  <si>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</si>
  <si>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</si>
  <si>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</si>
  <si>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</si>
  <si>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</si>
  <si>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</si>
  <si>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</si>
  <si>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</si>
  <si>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</si>
  <si>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</si>
  <si>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</si>
  <si>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</si>
  <si>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</si>
  <si>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</si>
  <si>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</si>
  <si>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</si>
  <si>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</si>
  <si>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</si>
  <si>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</si>
  <si>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</si>
  <si>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</si>
  <si>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</si>
  <si>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</si>
  <si>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</si>
  <si>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</si>
  <si>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</si>
  <si>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</si>
  <si>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</si>
  <si>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</si>
  <si>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</si>
  <si>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</si>
  <si>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</si>
  <si>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</si>
  <si>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</si>
  <si>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</si>
  <si>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</si>
  <si>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</si>
  <si>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</si>
  <si>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</si>
  <si>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</si>
  <si>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</si>
  <si>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</si>
  <si>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</si>
  <si>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</si>
  <si>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</si>
  <si>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</si>
  <si>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</si>
  <si>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</si>
  <si>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</si>
  <si>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</si>
  <si>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</si>
  <si>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</si>
  <si>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</si>
  <si>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</si>
  <si>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</si>
  <si>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</si>
  <si>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</si>
  <si>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</si>
  <si>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</si>
  <si>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</si>
  <si>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</si>
  <si>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</si>
  <si>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</si>
  <si>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</si>
  <si>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</si>
  <si>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</si>
  <si>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</si>
  <si>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</si>
  <si>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</si>
  <si>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</si>
  <si>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</si>
  <si>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</si>
  <si>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</si>
  <si>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</si>
  <si>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</si>
  <si>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</si>
  <si>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</si>
  <si>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</si>
  <si>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</si>
  <si>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</si>
  <si>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</si>
  <si>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</si>
  <si>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</si>
  <si>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</si>
  <si>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</si>
  <si>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</si>
  <si>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</si>
  <si>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</si>
  <si>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</si>
  <si>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</si>
  <si>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</si>
  <si>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</si>
  <si>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</si>
  <si>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</si>
  <si>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</si>
  <si>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</si>
  <si>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</si>
  <si>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</si>
  <si>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</si>
  <si>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</si>
  <si>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</si>
  <si>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</si>
  <si>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</si>
  <si>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</si>
  <si>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</si>
  <si>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</si>
  <si>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</si>
  <si>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</si>
  <si>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</si>
  <si>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</si>
  <si>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</si>
  <si>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</si>
  <si>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</si>
  <si>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</si>
  <si>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</si>
  <si>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</si>
  <si>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</si>
  <si>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</si>
  <si>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</si>
  <si>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</si>
  <si>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</si>
  <si>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</si>
  <si>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</si>
  <si>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</si>
  <si>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</si>
  <si>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</si>
  <si>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</si>
  <si>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</si>
  <si>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</si>
  <si>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</si>
  <si>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</si>
  <si>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</si>
  <si>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</si>
  <si>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</si>
  <si>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</si>
  <si>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</si>
  <si>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</si>
  <si>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</si>
  <si>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</si>
  <si>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</si>
  <si>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</si>
  <si>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</si>
  <si>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</si>
  <si>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</si>
  <si>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</si>
  <si>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</si>
  <si>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</si>
  <si>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</si>
  <si>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</si>
  <si>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</si>
  <si>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</si>
  <si>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</si>
  <si>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</si>
  <si>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</si>
  <si>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</si>
  <si>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</si>
  <si>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</si>
  <si>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</si>
  <si>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</si>
  <si>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</si>
  <si>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</si>
  <si>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</si>
  <si>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</si>
  <si>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</si>
  <si>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</si>
  <si>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</si>
  <si>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</si>
  <si>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</si>
  <si>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</si>
  <si>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</si>
  <si>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</si>
  <si>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</si>
  <si>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</si>
  <si>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</si>
  <si>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</si>
  <si>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</si>
  <si>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</si>
  <si>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</si>
  <si>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</si>
  <si>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</si>
  <si>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</si>
  <si>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</si>
  <si>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</si>
  <si>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</si>
  <si>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</si>
  <si>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</si>
  <si>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</si>
  <si>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</si>
  <si>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</si>
  <si>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</si>
  <si>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</si>
  <si>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</si>
  <si>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</si>
  <si>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</si>
  <si>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</si>
  <si>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</si>
  <si>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</si>
  <si>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</si>
  <si>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</si>
  <si>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</si>
  <si>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</si>
  <si>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</si>
  <si>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</si>
  <si>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</si>
  <si>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</si>
  <si>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</si>
  <si>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</si>
  <si>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</si>
  <si>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</si>
  <si>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</si>
  <si>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</si>
  <si>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</si>
  <si>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</si>
  <si>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</si>
  <si>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</si>
  <si>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</si>
  <si>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</si>
  <si>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</si>
  <si>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</si>
  <si>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</si>
  <si>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</si>
  <si>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</si>
  <si>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</si>
  <si>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</si>
  <si>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</si>
  <si>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</si>
  <si>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</si>
  <si>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</si>
  <si>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</si>
  <si>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</si>
  <si>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</si>
  <si>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</si>
  <si>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</si>
  <si>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</si>
  <si>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</si>
  <si>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</si>
  <si>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</si>
  <si>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</si>
  <si>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</si>
  <si>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</si>
  <si>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</si>
  <si>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</si>
  <si>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</si>
  <si>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</si>
  <si>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</si>
  <si>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</si>
  <si>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</si>
  <si>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</si>
  <si>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</si>
  <si>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</si>
  <si>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</si>
  <si>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</si>
  <si>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</si>
  <si>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</si>
  <si>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</si>
  <si>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</si>
  <si>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</si>
  <si>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</si>
  <si>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</si>
  <si>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</si>
  <si>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</si>
  <si>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</si>
  <si>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</si>
  <si>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</si>
  <si>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</si>
  <si>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</si>
  <si>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</si>
  <si>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</si>
  <si>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</si>
  <si>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</si>
  <si>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</si>
  <si>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</si>
  <si>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</si>
  <si>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</si>
  <si>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</si>
  <si>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</si>
  <si>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</si>
  <si>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</si>
  <si>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</si>
  <si>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</si>
  <si>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</si>
  <si>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</si>
  <si>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</si>
  <si>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</si>
  <si>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</si>
  <si>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</si>
  <si>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</si>
  <si>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</si>
  <si>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</si>
  <si>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</si>
  <si>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</si>
  <si>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</si>
  <si>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</si>
  <si>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</si>
  <si>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</si>
  <si>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</si>
  <si>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</si>
  <si>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</si>
  <si>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</si>
  <si>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</si>
  <si>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</si>
  <si>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</si>
  <si>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</si>
  <si>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</si>
  <si>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</si>
  <si>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</si>
  <si>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</si>
  <si>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</si>
  <si>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</si>
  <si>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</si>
  <si>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</si>
  <si>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</si>
  <si>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</si>
  <si>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</si>
  <si>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</si>
  <si>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</si>
  <si>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</si>
  <si>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</si>
  <si>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</si>
  <si>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</si>
  <si>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</si>
  <si>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</si>
  <si>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</si>
  <si>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</si>
  <si>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</si>
  <si>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</si>
  <si>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</si>
  <si>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</si>
  <si>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</si>
  <si>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</si>
  <si>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</si>
  <si>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</si>
  <si>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</si>
  <si>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</si>
  <si>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</si>
  <si>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</si>
  <si>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</si>
  <si>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</si>
  <si>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</si>
  <si>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</si>
  <si>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</si>
  <si>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</si>
  <si>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</si>
  <si>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</si>
  <si>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</si>
  <si>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</si>
  <si>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</si>
  <si>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</si>
  <si>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</si>
  <si>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</si>
  <si>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</si>
  <si>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</si>
  <si>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</si>
  <si>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</si>
  <si>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</si>
  <si>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</si>
  <si>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</si>
  <si>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</si>
  <si>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</si>
  <si>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</si>
  <si>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</si>
  <si>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</si>
  <si>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</si>
  <si>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</si>
  <si>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</si>
  <si>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</si>
  <si>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</si>
  <si>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</si>
  <si>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</si>
  <si>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</si>
  <si>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</si>
  <si>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</si>
  <si>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</si>
  <si>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</si>
  <si>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</si>
  <si>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</si>
  <si>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</si>
  <si>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</si>
  <si>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</si>
  <si>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</si>
  <si>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</si>
  <si>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</si>
  <si>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</si>
  <si>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</si>
  <si>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</si>
  <si>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</si>
  <si>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</si>
  <si>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</si>
  <si>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</si>
  <si>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</si>
  <si>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</si>
  <si>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</si>
  <si>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</si>
  <si>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</si>
  <si>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</si>
  <si>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</si>
  <si>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</si>
  <si>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</si>
  <si>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</si>
  <si>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</si>
  <si>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</si>
  <si>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</si>
  <si>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</si>
  <si>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</si>
  <si>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</si>
  <si>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</si>
  <si>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</si>
  <si>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</si>
  <si>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</si>
  <si>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</si>
  <si>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</si>
  <si>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</si>
  <si>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</si>
  <si>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</si>
  <si>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</si>
  <si>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</si>
  <si>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</si>
  <si>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</si>
  <si>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</si>
  <si>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</si>
  <si>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</si>
  <si>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</si>
  <si>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</si>
  <si>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</si>
  <si>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</si>
  <si>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</si>
  <si>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</si>
  <si>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</si>
  <si>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</si>
  <si>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</si>
  <si>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</si>
  <si>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</si>
  <si>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</si>
  <si>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</si>
  <si>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</si>
  <si>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</si>
  <si>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</si>
  <si>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</si>
  <si>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</si>
  <si>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</si>
  <si>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</si>
  <si>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</si>
  <si>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</si>
  <si>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</si>
  <si>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</si>
  <si>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</si>
  <si>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</si>
  <si>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</si>
  <si>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</si>
  <si>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</si>
  <si>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</si>
  <si>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</si>
  <si>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</si>
  <si>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</si>
  <si>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</si>
  <si>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</si>
  <si>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</si>
  <si>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</si>
  <si>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</si>
  <si>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</si>
  <si>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</si>
  <si>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</si>
  <si>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</si>
  <si>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</si>
  <si>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</si>
  <si>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</si>
  <si>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</si>
  <si>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</si>
  <si>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</si>
  <si>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</si>
  <si>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</si>
  <si>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</si>
  <si>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</si>
  <si>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</si>
  <si>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</si>
  <si>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</si>
  <si>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</si>
  <si>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</si>
  <si>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</si>
  <si>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</si>
  <si>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</si>
  <si>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</si>
  <si>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</si>
  <si>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</si>
  <si>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</si>
  <si>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</si>
  <si>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</si>
  <si>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</si>
  <si>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</si>
  <si>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</si>
  <si>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</si>
  <si>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</si>
  <si>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</si>
  <si>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</si>
  <si>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</si>
  <si>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</si>
  <si>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</si>
  <si>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</si>
  <si>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</si>
  <si>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</si>
  <si>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</si>
  <si>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</si>
  <si>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</si>
  <si>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</si>
  <si>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</si>
  <si>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</si>
  <si>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</si>
  <si>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</si>
  <si>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</si>
  <si>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</si>
  <si>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</si>
  <si>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</si>
  <si>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</si>
  <si>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</si>
  <si>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</si>
  <si>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</si>
  <si>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</si>
  <si>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</si>
  <si>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</si>
  <si>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</si>
  <si>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</si>
  <si>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</si>
  <si>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</si>
  <si>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</si>
  <si>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</si>
  <si>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</si>
  <si>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</si>
  <si>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</si>
  <si>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</si>
  <si>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</si>
  <si>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</si>
  <si>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</si>
  <si>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</si>
  <si>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</si>
  <si>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</si>
  <si>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</si>
  <si>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</si>
  <si>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</si>
  <si>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</si>
  <si>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</si>
  <si>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</si>
  <si>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</si>
  <si>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</si>
  <si>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</si>
  <si>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</si>
  <si>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</si>
  <si>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</si>
  <si>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</si>
  <si>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</si>
  <si>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</si>
  <si>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</si>
  <si>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</si>
  <si>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</si>
  <si>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</si>
  <si>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</si>
  <si>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</si>
  <si>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</si>
  <si>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</si>
  <si>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</si>
  <si>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</si>
  <si>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</si>
  <si>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</si>
  <si>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</si>
  <si>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</si>
  <si>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</si>
  <si>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</si>
  <si>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</si>
  <si>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</si>
  <si>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</si>
  <si>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</si>
  <si>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</si>
  <si>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</si>
  <si>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</si>
  <si>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</si>
  <si>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</si>
  <si>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</si>
  <si>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</si>
  <si>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</si>
  <si>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</si>
  <si>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</si>
  <si>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</si>
  <si>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</si>
  <si>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</si>
  <si>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</si>
  <si>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</si>
  <si>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</si>
  <si>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</si>
  <si>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</si>
  <si>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</si>
  <si>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</si>
  <si>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</si>
  <si>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</si>
  <si>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</si>
  <si>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</si>
  <si>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</si>
  <si>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</si>
  <si>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</si>
  <si>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</si>
  <si>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</si>
  <si>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</si>
  <si>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</si>
  <si>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</si>
  <si>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</si>
  <si>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</si>
  <si>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</si>
  <si>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</si>
  <si>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</si>
  <si>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</si>
  <si>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</si>
  <si>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</si>
  <si>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</si>
  <si>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</si>
  <si>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</si>
  <si>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</si>
  <si>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</si>
  <si>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</si>
  <si>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</si>
  <si>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</si>
  <si>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</si>
  <si>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</si>
  <si>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</si>
  <si>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</si>
  <si>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</si>
  <si>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</si>
  <si>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</si>
  <si>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</si>
  <si>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</si>
  <si>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</si>
  <si>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</si>
  <si>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</si>
  <si>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</si>
  <si>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</si>
  <si>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</si>
  <si>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</si>
  <si>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</si>
  <si>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</si>
  <si>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</si>
  <si>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</si>
  <si>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</si>
  <si>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</si>
  <si>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</si>
  <si>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</si>
  <si>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</si>
  <si>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</si>
  <si>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</si>
  <si>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</si>
  <si>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</si>
  <si>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</si>
  <si>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</si>
  <si>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</si>
  <si>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</si>
  <si>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</si>
  <si>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</si>
  <si>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</si>
  <si>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</si>
  <si>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</si>
  <si>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</si>
  <si>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</si>
  <si>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</si>
  <si>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</si>
  <si>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</si>
  <si>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</si>
  <si>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</si>
  <si>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</si>
  <si>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</si>
  <si>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</si>
  <si>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</si>
  <si>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</si>
  <si>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</si>
  <si>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</si>
  <si>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</si>
  <si>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</si>
  <si>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</si>
  <si>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</si>
  <si>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</si>
  <si>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</si>
  <si>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</si>
  <si>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</si>
  <si>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</si>
  <si>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</si>
  <si>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</si>
  <si>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</si>
  <si>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</si>
  <si>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</si>
  <si>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</si>
  <si>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</si>
  <si>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</si>
  <si>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</si>
  <si>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</si>
  <si>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</si>
  <si>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</si>
  <si>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</si>
  <si>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</si>
  <si>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</si>
  <si>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</si>
  <si>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</si>
  <si>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</si>
  <si>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</si>
  <si>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</si>
  <si>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</si>
  <si>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</si>
  <si>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</si>
  <si>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</si>
  <si>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</si>
  <si>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</si>
  <si>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</si>
  <si>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</si>
  <si>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</si>
  <si>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</si>
  <si>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</si>
  <si>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</si>
  <si>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</si>
  <si>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</si>
  <si>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</si>
  <si>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</si>
  <si>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</si>
  <si>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</si>
  <si>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</si>
  <si>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</si>
  <si>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</si>
  <si>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</si>
  <si>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</si>
  <si>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</si>
  <si>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</si>
  <si>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</si>
  <si>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</si>
  <si>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</si>
  <si>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</si>
  <si>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</si>
  <si>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</si>
  <si>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</si>
  <si>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</si>
  <si>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</si>
  <si>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</si>
  <si>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</si>
  <si>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</si>
  <si>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</si>
  <si>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</si>
  <si>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</si>
  <si>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</si>
  <si>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</si>
  <si>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</si>
  <si>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</si>
  <si>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</si>
  <si>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</si>
  <si>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</si>
  <si>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</si>
  <si>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</si>
  <si>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</si>
  <si>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</si>
  <si>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</si>
  <si>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</si>
  <si>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</si>
  <si>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</si>
  <si>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</si>
  <si>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</si>
  <si>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</si>
  <si>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</si>
  <si>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</si>
  <si>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</si>
  <si>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</si>
  <si>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</si>
  <si>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</si>
  <si>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</si>
  <si>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</si>
  <si>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</si>
  <si>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</si>
  <si>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</si>
  <si>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</si>
  <si>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</si>
  <si>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</si>
  <si>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</si>
  <si>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</si>
  <si>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</si>
  <si>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</si>
  <si>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</si>
  <si>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</si>
  <si>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</si>
  <si>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</si>
  <si>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</si>
  <si>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</si>
  <si>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</si>
  <si>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</si>
  <si>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</si>
  <si>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</si>
  <si>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</si>
  <si>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</si>
  <si>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</si>
  <si>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</si>
  <si>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</si>
  <si>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</si>
  <si>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</si>
  <si>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</si>
  <si>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</si>
  <si>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</si>
  <si>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</si>
  <si>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</si>
  <si>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</si>
  <si>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</si>
  <si>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</si>
  <si>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</si>
  <si>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</si>
  <si>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</si>
  <si>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</si>
  <si>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</si>
  <si>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</si>
  <si>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</si>
  <si>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</si>
  <si>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</si>
  <si>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</si>
  <si>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</si>
  <si>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</si>
  <si>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</si>
  <si>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</si>
  <si>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</si>
  <si>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</si>
  <si>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</si>
  <si>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</si>
  <si>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</si>
  <si>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</si>
  <si>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</si>
  <si>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</si>
  <si>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</si>
  <si>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</si>
  <si>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</si>
  <si>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</si>
  <si>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</si>
  <si>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</si>
  <si>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</si>
  <si>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</si>
  <si>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</si>
  <si>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</si>
  <si>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</si>
  <si>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</si>
  <si>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</si>
  <si>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</si>
  <si>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</si>
  <si>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</si>
  <si>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</si>
  <si>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</si>
  <si>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</si>
  <si>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</si>
  <si>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</si>
  <si>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</si>
  <si>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</si>
  <si>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</si>
  <si>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</si>
  <si>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</si>
  <si>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</si>
  <si>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</si>
  <si>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</si>
  <si>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</si>
  <si>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</si>
  <si>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</si>
  <si>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</si>
  <si>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</si>
  <si>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</si>
  <si>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</si>
  <si>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</si>
  <si>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</si>
  <si>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</si>
  <si>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</si>
  <si>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</si>
  <si>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</si>
  <si>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</si>
  <si>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</si>
  <si>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</si>
  <si>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</si>
  <si>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</si>
  <si>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</si>
  <si>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</si>
  <si>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</si>
  <si>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</si>
  <si>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</si>
  <si>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</si>
  <si>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</si>
  <si>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</si>
  <si>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</si>
  <si>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</si>
  <si>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</si>
  <si>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</si>
  <si>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</si>
  <si>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</si>
  <si>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</si>
  <si>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</si>
  <si>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</si>
  <si>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</si>
  <si>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</si>
  <si>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</si>
  <si>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</si>
  <si>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</si>
  <si>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</si>
  <si>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</si>
  <si>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</si>
  <si>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</si>
  <si>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</si>
  <si>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</si>
  <si>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</si>
  <si>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</si>
  <si>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</si>
  <si>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</si>
  <si>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</si>
  <si>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</si>
  <si>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</si>
  <si>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</si>
  <si>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</si>
  <si>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</si>
  <si>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</si>
  <si>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</si>
  <si>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</si>
  <si>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</si>
  <si>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</si>
  <si>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</si>
  <si>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</si>
  <si>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</si>
  <si>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</si>
  <si>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</si>
  <si>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</si>
  <si>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</si>
  <si>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</si>
  <si>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</si>
  <si>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</si>
  <si>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</si>
  <si>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</si>
  <si>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</si>
  <si>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</si>
  <si>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</si>
  <si>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</si>
  <si>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</si>
  <si>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</si>
  <si>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</si>
  <si>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</si>
  <si>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</si>
  <si>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</si>
  <si>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</si>
  <si>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</si>
  <si>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</si>
  <si>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</si>
  <si>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</si>
  <si>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</si>
  <si>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</si>
  <si>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</si>
  <si>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</si>
  <si>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</si>
  <si>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</si>
  <si>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</si>
  <si>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</si>
  <si>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</si>
  <si>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</si>
  <si>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</si>
  <si>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</si>
  <si>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</si>
  <si>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</si>
  <si>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</si>
  <si>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</si>
  <si>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</si>
  <si>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</si>
  <si>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</si>
  <si>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</si>
  <si>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</si>
  <si>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</si>
  <si>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</si>
  <si>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</si>
  <si>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</si>
  <si>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</si>
  <si>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</si>
  <si>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</si>
  <si>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</si>
  <si>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</si>
  <si>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</si>
  <si>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</si>
  <si>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</si>
  <si>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</si>
  <si>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</si>
  <si>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</si>
  <si>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</si>
  <si>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</si>
  <si>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</si>
  <si>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</si>
  <si>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</si>
  <si>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</si>
  <si>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</si>
  <si>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</si>
  <si>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</si>
  <si>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</si>
  <si>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</si>
  <si>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</si>
  <si>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</si>
  <si>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</si>
  <si>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</si>
  <si>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</si>
  <si>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</si>
  <si>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</si>
  <si>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</si>
  <si>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</si>
  <si>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</si>
  <si>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</si>
  <si>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</si>
  <si>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</si>
  <si>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</si>
  <si>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</si>
  <si>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</si>
  <si>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</si>
  <si>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</si>
  <si>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</si>
  <si>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</si>
  <si>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</si>
  <si>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</si>
  <si>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</si>
  <si>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</si>
  <si>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</si>
  <si>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</si>
  <si>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</si>
  <si>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</si>
  <si>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</si>
  <si>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</si>
  <si>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</si>
  <si>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</si>
  <si>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</si>
  <si>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</si>
  <si>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</si>
  <si>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</si>
  <si>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</si>
  <si>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</si>
  <si>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</si>
  <si>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</si>
  <si>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</si>
  <si>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</si>
  <si>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</si>
  <si>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</si>
  <si>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</si>
  <si>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</si>
  <si>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</si>
  <si>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</si>
  <si>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</si>
  <si>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</si>
  <si>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</si>
  <si>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</si>
  <si>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</si>
  <si>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</si>
  <si>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</si>
  <si>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</si>
  <si>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</si>
  <si>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</si>
  <si>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</si>
  <si>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</si>
  <si>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</si>
  <si>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</si>
  <si>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</si>
  <si>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</si>
  <si>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</si>
  <si>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</si>
  <si>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</si>
  <si>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</si>
  <si>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</si>
  <si>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</si>
  <si>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</si>
  <si>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</si>
  <si>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</si>
  <si>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</si>
  <si>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</si>
  <si>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</si>
  <si>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</si>
  <si>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</si>
  <si>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</si>
  <si>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</si>
  <si>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</si>
  <si>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</si>
  <si>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</si>
  <si>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</si>
  <si>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</si>
  <si>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</si>
  <si>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</si>
  <si>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</si>
  <si>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</si>
  <si>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</si>
  <si>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</si>
  <si>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</si>
  <si>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</si>
  <si>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</si>
  <si>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</si>
  <si>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</si>
  <si>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</si>
  <si>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</si>
  <si>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</si>
  <si>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</si>
  <si>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</si>
  <si>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</si>
  <si>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</si>
  <si>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</si>
  <si>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</si>
  <si>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</si>
  <si>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</si>
  <si>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</si>
  <si>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</si>
  <si>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</si>
  <si>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</si>
  <si>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</si>
  <si>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</si>
  <si>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</si>
  <si>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</si>
  <si>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</si>
  <si>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</si>
  <si>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</si>
  <si>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</si>
  <si>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</si>
  <si>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</si>
  <si>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</si>
  <si>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</si>
  <si>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</si>
  <si>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</si>
  <si>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</si>
  <si>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</si>
  <si>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</si>
  <si>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</si>
  <si>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</si>
  <si>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</si>
  <si>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</si>
  <si>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</si>
  <si>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</si>
  <si>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</si>
  <si>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</si>
  <si>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</si>
  <si>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</si>
  <si>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</si>
  <si>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</si>
  <si>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</si>
  <si>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</si>
  <si>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</si>
  <si>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</si>
  <si>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</si>
  <si>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</si>
  <si>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</si>
  <si>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</si>
  <si>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</si>
  <si>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</si>
  <si>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</si>
  <si>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</si>
  <si>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</si>
  <si>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</si>
  <si>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</si>
  <si>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</si>
  <si>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</si>
  <si>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</si>
  <si>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</si>
  <si>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</si>
  <si>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</si>
  <si>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</si>
  <si>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</si>
  <si>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</si>
  <si>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</si>
  <si>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</si>
  <si>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</si>
  <si>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</si>
  <si>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</si>
  <si>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</si>
  <si>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</si>
  <si>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</si>
  <si>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</si>
  <si>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</si>
  <si>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</si>
  <si>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</si>
  <si>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</si>
  <si>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</si>
  <si>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</si>
  <si>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</si>
  <si>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</si>
  <si>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</si>
  <si>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</si>
  <si>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</si>
  <si>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</si>
  <si>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</si>
  <si>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</si>
  <si>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</si>
  <si>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</si>
  <si>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</si>
  <si>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</si>
  <si>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</si>
  <si>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</si>
  <si>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</si>
  <si>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</si>
  <si>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</si>
  <si>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</si>
  <si>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</si>
  <si>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</si>
  <si>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</si>
  <si>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</si>
  <si>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</si>
  <si>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</si>
  <si>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</si>
  <si>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</si>
  <si>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</si>
  <si>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</si>
  <si>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</si>
  <si>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</si>
  <si>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</si>
  <si>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</si>
  <si>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</si>
  <si>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</si>
  <si>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</si>
  <si>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</si>
  <si>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</si>
  <si>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</si>
  <si>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</si>
  <si>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</si>
  <si>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</si>
  <si>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</si>
  <si>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</si>
  <si>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</si>
  <si>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</si>
  <si>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</si>
  <si>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</si>
  <si>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</si>
  <si>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</si>
  <si>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</si>
  <si>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</si>
  <si>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</si>
  <si>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</si>
  <si>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</si>
  <si>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</si>
  <si>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</si>
  <si>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</si>
  <si>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</si>
  <si>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</si>
  <si>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</si>
  <si>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</si>
  <si>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</si>
  <si>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</si>
  <si>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</si>
  <si>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</si>
  <si>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</si>
  <si>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</si>
  <si>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</si>
  <si>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</si>
  <si>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</si>
  <si>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</si>
  <si>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</si>
  <si>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</si>
  <si>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</si>
  <si>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</si>
  <si>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</si>
  <si>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</si>
  <si>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</si>
  <si>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</si>
  <si>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</si>
  <si>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</si>
  <si>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</si>
  <si>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</si>
  <si>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</si>
  <si>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</si>
  <si>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</si>
  <si>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</si>
  <si>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</si>
  <si>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</si>
  <si>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</si>
  <si>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</si>
  <si>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</si>
  <si>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</si>
  <si>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</si>
  <si>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</si>
  <si>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</si>
  <si>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</si>
  <si>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</si>
  <si>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</si>
  <si>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</si>
  <si>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</si>
  <si>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</si>
  <si>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</si>
  <si>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</si>
  <si>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</si>
  <si>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</si>
  <si>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</si>
  <si>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</si>
  <si>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</si>
  <si>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</si>
  <si>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</si>
  <si>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</si>
  <si>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</si>
  <si>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</si>
  <si>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</si>
  <si>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</si>
  <si>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</si>
  <si>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</si>
  <si>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</si>
  <si>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</si>
  <si>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</si>
  <si>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</si>
  <si>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</si>
  <si>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</si>
  <si>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</si>
  <si>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</si>
  <si>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</si>
  <si>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</si>
  <si>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</si>
  <si>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</si>
  <si>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</si>
  <si>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</si>
  <si>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</si>
  <si>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</si>
  <si>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</si>
  <si>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</si>
  <si>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</si>
  <si>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</si>
  <si>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</si>
  <si>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</si>
  <si>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</si>
  <si>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</si>
  <si>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</si>
  <si>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</si>
  <si>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</si>
  <si>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</si>
  <si>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</si>
  <si>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</si>
  <si>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</si>
  <si>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</si>
  <si>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</si>
  <si>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</si>
  <si>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</si>
  <si>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</si>
  <si>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</si>
  <si>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</si>
  <si>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</si>
  <si>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</si>
  <si>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</si>
  <si>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</si>
  <si>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</si>
  <si>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</si>
  <si>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</si>
  <si>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</si>
  <si>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</si>
  <si>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</si>
  <si>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</si>
  <si>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</si>
  <si>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</si>
  <si>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</si>
  <si>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</si>
  <si>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</si>
  <si>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</si>
  <si>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</si>
  <si>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</si>
  <si>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</si>
  <si>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</si>
  <si>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</si>
  <si>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</si>
  <si>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</si>
  <si>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</si>
  <si>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</si>
  <si>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</si>
  <si>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</si>
  <si>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</si>
  <si>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</si>
  <si>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</si>
  <si>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</si>
  <si>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</si>
  <si>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</si>
  <si>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</si>
  <si>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</si>
  <si>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</si>
  <si>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</si>
  <si>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</si>
  <si>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</si>
  <si>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</si>
  <si>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</si>
  <si>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</si>
  <si>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</si>
  <si>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</si>
  <si>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</si>
  <si>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</si>
  <si>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</si>
  <si>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</si>
  <si>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</si>
  <si>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</si>
  <si>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</si>
  <si>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</si>
  <si>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</si>
  <si>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</si>
  <si>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</si>
  <si>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</si>
  <si>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</si>
  <si>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</si>
  <si>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</si>
  <si>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</si>
  <si>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</si>
  <si>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</si>
  <si>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</si>
  <si>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</si>
  <si>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</si>
  <si>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</si>
  <si>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</si>
  <si>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</si>
  <si>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</si>
  <si>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</si>
  <si>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</si>
  <si>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</si>
  <si>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</si>
  <si>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</si>
  <si>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</si>
  <si>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</si>
  <si>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</si>
  <si>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</si>
  <si>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</si>
  <si>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</si>
  <si>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</si>
  <si>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</si>
  <si>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</si>
  <si>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</si>
  <si>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</si>
  <si>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</si>
  <si>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</si>
  <si>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</si>
  <si>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</si>
  <si>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</si>
  <si>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</si>
  <si>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</si>
  <si>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</si>
  <si>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</si>
  <si>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</si>
  <si>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</si>
  <si>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</si>
  <si>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</si>
  <si>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</si>
  <si>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</si>
  <si>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</si>
  <si>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</si>
  <si>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</si>
  <si>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</si>
  <si>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</si>
  <si>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</si>
  <si>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</si>
  <si>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</si>
  <si>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</si>
  <si>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</si>
  <si>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</si>
  <si>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</si>
  <si>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</si>
  <si>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</si>
  <si>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</si>
  <si>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</si>
  <si>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</si>
  <si>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</si>
  <si>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</si>
  <si>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</si>
  <si>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</si>
  <si>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</si>
  <si>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</si>
  <si>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</si>
  <si>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</si>
  <si>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</si>
  <si>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</si>
  <si>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</si>
  <si>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</si>
  <si>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</si>
  <si>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</si>
  <si>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</si>
  <si>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</si>
  <si>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</si>
  <si>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</si>
  <si>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</si>
  <si>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</si>
  <si>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</si>
  <si>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</si>
  <si>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</si>
  <si>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</si>
  <si>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</si>
  <si>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</si>
  <si>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</si>
  <si>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</si>
  <si>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</si>
  <si>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</si>
  <si>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</si>
  <si>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</si>
  <si>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</si>
  <si>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</si>
  <si>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</si>
  <si>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</si>
  <si>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</si>
  <si>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</si>
  <si>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</si>
  <si>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</si>
  <si>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</si>
  <si>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</si>
  <si>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</si>
  <si>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</si>
  <si>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</si>
  <si>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</si>
  <si>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</si>
  <si>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</si>
  <si>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</si>
  <si>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</si>
  <si>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</si>
  <si>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</si>
  <si>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</si>
  <si>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</si>
  <si>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</si>
  <si>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</si>
  <si>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</si>
  <si>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</si>
  <si>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</si>
  <si>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</si>
  <si>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</si>
  <si>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</si>
  <si>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</si>
  <si>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</si>
  <si>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</si>
  <si>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</si>
  <si>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</si>
  <si>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</si>
  <si>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</si>
  <si>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</si>
  <si>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</si>
  <si>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</si>
  <si>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</si>
  <si>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</si>
  <si>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</si>
  <si>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</si>
  <si>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</si>
  <si>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</si>
  <si>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</si>
  <si>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</si>
  <si>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</si>
  <si>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</si>
  <si>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</si>
  <si>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</si>
  <si>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</si>
  <si>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</si>
  <si>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</si>
  <si>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</si>
  <si>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</si>
  <si>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</si>
  <si>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</si>
  <si>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</si>
  <si>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</si>
  <si>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</si>
  <si>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</si>
  <si>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</si>
  <si>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</si>
  <si>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</si>
  <si>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</si>
  <si>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</si>
  <si>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</si>
  <si>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</si>
  <si>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</si>
  <si>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</si>
  <si>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</si>
  <si>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</si>
  <si>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</si>
  <si>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</si>
  <si>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</si>
  <si>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</si>
  <si>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</si>
  <si>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</si>
  <si>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</si>
  <si>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</si>
  <si>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</si>
  <si>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</si>
  <si>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</si>
  <si>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</si>
  <si>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</si>
  <si>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</si>
  <si>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</si>
  <si>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</si>
  <si>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</si>
  <si>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</si>
  <si>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</si>
  <si>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</si>
  <si>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</si>
  <si>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</si>
  <si>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</si>
  <si>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</si>
  <si>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</si>
  <si>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</si>
  <si>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</si>
  <si>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</si>
  <si>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</si>
  <si>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</si>
  <si>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</si>
  <si>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</si>
  <si>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</si>
  <si>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</si>
  <si>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</si>
  <si>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</si>
  <si>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</si>
  <si>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</si>
  <si>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</si>
  <si>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</si>
  <si>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</si>
  <si>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</si>
  <si>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</si>
  <si>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</si>
  <si>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</si>
  <si>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</si>
  <si>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</si>
  <si>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</si>
  <si>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</si>
  <si>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</si>
  <si>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</si>
  <si>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</si>
  <si>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</si>
  <si>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</si>
  <si>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</si>
  <si>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</si>
  <si>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</si>
  <si>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</si>
  <si>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</si>
  <si>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</si>
  <si>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</si>
  <si>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</si>
  <si>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</si>
  <si>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</si>
  <si>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</si>
  <si>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</si>
  <si>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</si>
  <si>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</si>
  <si>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</si>
  <si>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</si>
  <si>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</si>
  <si>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</si>
  <si>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</si>
  <si>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</si>
  <si>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</si>
  <si>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</si>
  <si>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</si>
  <si>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</si>
  <si>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</si>
  <si>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</si>
  <si>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</si>
  <si>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</si>
  <si>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</si>
  <si>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</si>
  <si>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</si>
  <si>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</si>
  <si>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</si>
  <si>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</si>
  <si>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</si>
  <si>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</si>
  <si>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</si>
  <si>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</si>
  <si>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</si>
  <si>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</si>
  <si>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</si>
  <si>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</si>
  <si>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</si>
  <si>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</si>
  <si>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</si>
  <si>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</si>
  <si>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</si>
  <si>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</si>
  <si>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</si>
  <si>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</si>
  <si>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</si>
  <si>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</si>
  <si>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</si>
  <si>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</si>
  <si>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</si>
  <si>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</si>
  <si>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</si>
  <si>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</si>
  <si>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</si>
  <si>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</si>
  <si>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</si>
  <si>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</si>
  <si>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</si>
  <si>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</si>
  <si>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</si>
  <si>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</si>
  <si>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</si>
  <si>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</si>
  <si>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</si>
  <si>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</si>
  <si>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</si>
  <si>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</si>
  <si>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</si>
  <si>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</si>
  <si>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</si>
  <si>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</si>
  <si>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</si>
  <si>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</si>
  <si>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</si>
  <si>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</si>
  <si>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</si>
  <si>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</si>
  <si>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</si>
  <si>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</si>
  <si>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</si>
  <si>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</si>
  <si>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</si>
  <si>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</si>
  <si>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</si>
  <si>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</si>
  <si>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</si>
  <si>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</si>
  <si>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</si>
  <si>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</si>
  <si>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</si>
  <si>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</si>
  <si>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</si>
  <si>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</si>
  <si>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</si>
  <si>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</si>
  <si>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</si>
  <si>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</si>
  <si>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</si>
  <si>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</si>
  <si>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</si>
  <si>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</si>
  <si>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</si>
  <si>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</si>
  <si>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</si>
  <si>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</si>
  <si>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</si>
  <si>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</si>
  <si>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</si>
  <si>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</si>
  <si>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</si>
  <si>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</si>
  <si>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</si>
  <si>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</si>
  <si>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</si>
  <si>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</si>
  <si>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</si>
  <si>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</si>
  <si>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</si>
  <si>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</si>
  <si>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</si>
  <si>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</si>
  <si>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</si>
  <si>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</si>
  <si>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</si>
  <si>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</si>
  <si>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</si>
  <si>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</si>
  <si>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</si>
  <si>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</si>
  <si>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</si>
  <si>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</si>
  <si>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</si>
  <si>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</si>
  <si>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</si>
  <si>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</si>
  <si>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</si>
  <si>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</si>
  <si>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</si>
  <si>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</si>
  <si>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</si>
  <si>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</si>
  <si>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</si>
  <si>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</si>
  <si>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</si>
  <si>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</si>
  <si>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</si>
  <si>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</si>
  <si>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</si>
  <si>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</si>
  <si>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</si>
  <si>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</si>
  <si>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</si>
  <si>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</si>
  <si>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</si>
  <si>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</si>
  <si>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</si>
  <si>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</si>
  <si>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</si>
  <si>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</si>
  <si>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</si>
  <si>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</si>
  <si>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</si>
  <si>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</si>
  <si>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</si>
  <si>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</si>
  <si>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</si>
  <si>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</si>
  <si>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</si>
  <si>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</si>
  <si>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</si>
  <si>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</si>
  <si>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</si>
  <si>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</si>
  <si>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</si>
  <si>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</si>
  <si>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</si>
  <si>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</si>
  <si>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</si>
  <si>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</si>
  <si>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</si>
  <si>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</si>
  <si>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</si>
  <si>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</si>
  <si>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</si>
  <si>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</si>
  <si>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</si>
  <si>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</si>
  <si>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</si>
  <si>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</si>
  <si>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</si>
  <si>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</si>
  <si>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</si>
  <si>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</si>
  <si>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</si>
  <si>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</si>
  <si>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</si>
  <si>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</si>
  <si>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</si>
  <si>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</si>
  <si>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</si>
  <si>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</si>
  <si>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</si>
  <si>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</si>
  <si>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</si>
  <si>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</si>
  <si>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</si>
  <si>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</si>
  <si>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</si>
  <si>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</si>
  <si>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</si>
  <si>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</si>
  <si>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</si>
  <si>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</si>
  <si>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</si>
  <si>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</si>
  <si>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</si>
  <si>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</si>
  <si>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</si>
  <si>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</si>
  <si>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</si>
  <si>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</si>
  <si>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</si>
  <si>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</si>
  <si>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</si>
  <si>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</si>
  <si>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</si>
  <si>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</si>
  <si>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</si>
  <si>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</si>
  <si>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</si>
  <si>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</si>
  <si>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</si>
  <si>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</si>
  <si>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</si>
  <si>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</si>
  <si>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</si>
  <si>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</si>
  <si>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</si>
  <si>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</si>
  <si>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</si>
  <si>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</si>
  <si>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</si>
  <si>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</si>
  <si>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</si>
  <si>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</si>
  <si>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</si>
  <si>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</si>
  <si>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</si>
  <si>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</si>
  <si>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</si>
  <si>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</si>
  <si>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</si>
  <si>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</si>
  <si>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</si>
  <si>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</si>
  <si>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</si>
  <si>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</si>
  <si>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</si>
  <si>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</si>
  <si>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</si>
  <si>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</si>
  <si>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</si>
  <si>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</si>
  <si>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</si>
  <si>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</si>
  <si>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</si>
  <si>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</si>
  <si>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</si>
  <si>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</si>
  <si>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</si>
  <si>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</si>
  <si>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</si>
  <si>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</si>
  <si>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</si>
  <si>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</si>
  <si>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</si>
  <si>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</si>
  <si>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</si>
  <si>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</si>
  <si>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</si>
  <si>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</si>
  <si>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</si>
  <si>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</si>
  <si>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</si>
  <si>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</si>
  <si>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</si>
  <si>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</si>
  <si>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</si>
  <si>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</si>
  <si>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</si>
  <si>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</si>
  <si>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</si>
  <si>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</si>
  <si>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</si>
  <si>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</si>
  <si>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</si>
  <si>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</si>
  <si>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</si>
  <si>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</si>
  <si>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</si>
  <si>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</si>
  <si>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</si>
  <si>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</si>
  <si>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</si>
  <si>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</si>
  <si>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</si>
  <si>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</si>
  <si>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</si>
  <si>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</si>
  <si>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</si>
  <si>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</si>
  <si>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</si>
  <si>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</si>
  <si>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</si>
  <si>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</si>
  <si>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</si>
  <si>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</si>
  <si>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</si>
  <si>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</si>
  <si>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</si>
  <si>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</si>
  <si>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</si>
  <si>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</si>
  <si>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</si>
  <si>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</si>
  <si>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</si>
  <si>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</si>
  <si>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</si>
  <si>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</si>
  <si>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</si>
  <si>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</si>
  <si>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</si>
  <si>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</si>
  <si>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</si>
  <si>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</si>
  <si>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</si>
  <si>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</si>
  <si>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</si>
  <si>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</si>
  <si>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</si>
  <si>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</si>
  <si>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</si>
  <si>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</si>
  <si>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</si>
  <si>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</si>
  <si>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</si>
  <si>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</si>
  <si>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</si>
  <si>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</si>
  <si>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</si>
  <si>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</si>
  <si>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</si>
  <si>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</si>
  <si>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</si>
  <si>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</si>
  <si>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</si>
  <si>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</si>
  <si>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</si>
  <si>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</si>
  <si>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</si>
  <si>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</si>
  <si>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</si>
  <si>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</si>
  <si>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</si>
  <si>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</si>
  <si>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</si>
  <si>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</si>
  <si>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</si>
  <si>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</si>
  <si>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</si>
  <si>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</si>
  <si>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</si>
  <si>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</si>
  <si>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</si>
  <si>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</si>
  <si>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</si>
  <si>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</si>
  <si>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</si>
  <si>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</si>
  <si>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</si>
  <si>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</si>
  <si>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</si>
  <si>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</si>
  <si>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</si>
  <si>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</si>
  <si>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</si>
  <si>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</si>
  <si>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</si>
  <si>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</si>
  <si>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</si>
  <si>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</si>
  <si>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</si>
  <si>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</si>
  <si>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</si>
  <si>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</si>
  <si>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</si>
  <si>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</si>
  <si>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</si>
  <si>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</si>
  <si>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</si>
  <si>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</si>
  <si>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</si>
  <si>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</si>
  <si>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</si>
  <si>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</si>
  <si>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</si>
  <si>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</si>
  <si>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</si>
  <si>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</si>
  <si>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</si>
  <si>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</si>
  <si>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</si>
  <si>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</si>
  <si>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</si>
  <si>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</si>
  <si>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</si>
  <si>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</si>
  <si>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</si>
  <si>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</si>
  <si>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</si>
  <si>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</si>
  <si>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</si>
  <si>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</si>
  <si>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</si>
  <si>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</si>
  <si>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</si>
  <si>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</si>
  <si>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</si>
  <si>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</si>
  <si>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</si>
  <si>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</si>
  <si>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</si>
  <si>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</si>
  <si>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</si>
  <si>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</si>
  <si>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</si>
  <si>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</si>
  <si>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</si>
  <si>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</si>
  <si>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</si>
  <si>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</si>
  <si>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</si>
  <si>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</si>
  <si>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</si>
  <si>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</si>
  <si>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</si>
  <si>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</si>
  <si>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</si>
  <si>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</si>
  <si>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</si>
  <si>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</si>
  <si>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</si>
  <si>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</si>
  <si>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</si>
  <si>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</si>
  <si>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</si>
  <si>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</si>
  <si>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</si>
  <si>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</si>
  <si>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</si>
  <si>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</si>
  <si>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</si>
  <si>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</si>
  <si>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</si>
  <si>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</si>
  <si>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</si>
  <si>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</si>
  <si>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</si>
  <si>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</si>
  <si>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</si>
  <si>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</si>
  <si>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</si>
  <si>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</si>
  <si>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</si>
  <si>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</si>
  <si>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</si>
  <si>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</si>
  <si>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</si>
  <si>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</si>
  <si>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</si>
  <si>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</si>
  <si>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</si>
  <si>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</si>
  <si>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</si>
  <si>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</si>
  <si>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</si>
  <si>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</si>
  <si>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</si>
  <si>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</si>
  <si>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</si>
  <si>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</si>
  <si>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</si>
  <si>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</si>
  <si>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</si>
  <si>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</si>
  <si>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</si>
  <si>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</si>
  <si>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</si>
  <si>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</si>
  <si>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</si>
  <si>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</si>
  <si>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</si>
  <si>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</si>
  <si>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</si>
  <si>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</si>
  <si>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</si>
  <si>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</si>
  <si>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</si>
  <si>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</si>
  <si>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</si>
  <si>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</si>
  <si>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</si>
  <si>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</si>
  <si>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</si>
  <si>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</si>
  <si>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</si>
  <si>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</si>
  <si>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</si>
  <si>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</si>
  <si>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</si>
  <si>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</si>
  <si>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</si>
  <si>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</si>
  <si>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</si>
  <si>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</si>
  <si>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</si>
  <si>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</si>
  <si>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</si>
  <si>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</si>
  <si>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</si>
  <si>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</si>
  <si>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</si>
  <si>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</si>
  <si>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</si>
  <si>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</si>
  <si>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</si>
  <si>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</si>
  <si>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</si>
  <si>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</si>
  <si>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</si>
  <si>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</si>
  <si>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</si>
  <si>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</si>
  <si>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</si>
  <si>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</si>
  <si>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</si>
  <si>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</si>
  <si>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</si>
  <si>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</si>
  <si>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</si>
  <si>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</si>
  <si>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</si>
  <si>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</si>
  <si>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</si>
  <si>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</si>
  <si>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</si>
  <si>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</si>
  <si>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</si>
  <si>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</si>
  <si>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</si>
  <si>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</si>
  <si>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</si>
  <si>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</si>
  <si>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</si>
  <si>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</si>
  <si>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</si>
  <si>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</si>
  <si>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</si>
  <si>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</si>
  <si>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</si>
  <si>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</si>
  <si>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</si>
  <si>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</si>
  <si>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</si>
  <si>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</si>
  <si>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</si>
  <si>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</si>
  <si>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</si>
  <si>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</si>
  <si>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</si>
  <si>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</si>
  <si>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</si>
  <si>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</si>
  <si>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</si>
  <si>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</si>
  <si>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</si>
  <si>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</si>
  <si>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</si>
  <si>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</si>
  <si>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</si>
  <si>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</si>
  <si>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</si>
  <si>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</si>
  <si>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</si>
  <si>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</si>
  <si>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</si>
  <si>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</si>
  <si>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</si>
  <si>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</si>
  <si>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</si>
  <si>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</si>
  <si>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</si>
  <si>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</si>
  <si>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</si>
  <si>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</si>
  <si>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</si>
  <si>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</si>
  <si>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</si>
  <si>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</si>
  <si>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</si>
  <si>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</si>
  <si>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</si>
  <si>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</si>
  <si>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</si>
  <si>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</si>
  <si>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</si>
  <si>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</si>
  <si>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</si>
  <si>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</si>
  <si>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</si>
  <si>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</si>
  <si>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</si>
  <si>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</si>
  <si>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</si>
  <si>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</si>
  <si>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</si>
  <si>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</si>
  <si>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</si>
  <si>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</si>
  <si>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</si>
  <si>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</si>
  <si>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</si>
  <si>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</si>
  <si>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</si>
  <si>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</si>
  <si>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</si>
  <si>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</si>
  <si>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</si>
  <si>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</si>
  <si>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</si>
  <si>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</si>
  <si>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</si>
  <si>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</si>
  <si>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</si>
  <si>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</si>
  <si>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</si>
  <si>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</si>
  <si>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</si>
  <si>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</si>
  <si>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</si>
  <si>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</si>
  <si>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</si>
  <si>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</si>
  <si>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</si>
  <si>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</si>
  <si>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</si>
  <si>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</si>
  <si>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</si>
  <si>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</si>
  <si>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</si>
  <si>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</si>
  <si>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</si>
  <si>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</si>
  <si>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</si>
  <si>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</si>
  <si>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</si>
  <si>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</si>
  <si>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</si>
  <si>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</si>
  <si>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</si>
  <si>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</si>
  <si>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</si>
  <si>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</si>
  <si>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</si>
  <si>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</si>
  <si>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</si>
  <si>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</si>
  <si>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</si>
  <si>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</si>
  <si>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</si>
  <si>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</si>
  <si>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</si>
  <si>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</si>
  <si>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</si>
  <si>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</si>
  <si>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</si>
  <si>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</si>
  <si>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</si>
  <si>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</si>
  <si>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</si>
  <si>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</si>
  <si>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</si>
  <si>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</si>
  <si>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</si>
  <si>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</si>
  <si>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</si>
  <si>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</si>
  <si>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</si>
  <si>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</si>
  <si>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</si>
  <si>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</si>
  <si>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</si>
  <si>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</si>
  <si>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</si>
  <si>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</si>
  <si>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</si>
  <si>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</si>
  <si>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</si>
  <si>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</si>
  <si>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</si>
  <si>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</si>
  <si>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</si>
  <si>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</si>
  <si>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</si>
  <si>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</si>
  <si>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</si>
  <si>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</si>
  <si>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</si>
  <si>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</si>
  <si>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</si>
  <si>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</si>
  <si>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</si>
  <si>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</si>
  <si>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</si>
  <si>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</si>
  <si>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</si>
  <si>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</si>
  <si>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</si>
  <si>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</si>
  <si>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</si>
  <si>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</si>
  <si>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</si>
  <si>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</si>
  <si>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</si>
  <si>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</si>
  <si>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</si>
  <si>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</si>
  <si>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</si>
  <si>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</si>
  <si>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</si>
  <si>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</si>
  <si>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</si>
  <si>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</si>
  <si>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</si>
  <si>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</si>
  <si>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</si>
  <si>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</si>
  <si>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</si>
  <si>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</si>
  <si>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</si>
  <si>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</si>
  <si>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</si>
  <si>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</si>
  <si>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</si>
  <si>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</si>
  <si>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</si>
  <si>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</si>
  <si>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</si>
  <si>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</si>
  <si>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</si>
  <si>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</si>
  <si>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</si>
  <si>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</si>
  <si>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</si>
  <si>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</si>
  <si>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</si>
  <si>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</si>
  <si>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</si>
  <si>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</si>
  <si>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</si>
  <si>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</si>
  <si>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</si>
  <si>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</si>
  <si>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</si>
  <si>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</si>
  <si>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</si>
  <si>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</si>
  <si>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</si>
  <si>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</si>
  <si>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</si>
  <si>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</si>
  <si>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</si>
  <si>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</si>
  <si>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</si>
  <si>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</si>
  <si>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</si>
  <si>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</si>
  <si>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</si>
  <si>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</si>
  <si>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</si>
  <si>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</si>
  <si>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</si>
  <si>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</si>
  <si>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</si>
  <si>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</si>
  <si>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</si>
  <si>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</si>
  <si>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</si>
  <si>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</si>
  <si>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</si>
  <si>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</si>
  <si>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</si>
  <si>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</si>
  <si>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</si>
  <si>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</si>
  <si>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</si>
  <si>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</si>
  <si>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</si>
  <si>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</si>
  <si>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</si>
  <si>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</si>
  <si>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</si>
  <si>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</si>
  <si>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</si>
  <si>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</si>
  <si>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</si>
  <si>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</si>
  <si>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</si>
  <si>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</si>
  <si>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</si>
  <si>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</si>
  <si>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</si>
  <si>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</si>
  <si>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</si>
  <si>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</si>
  <si>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</si>
  <si>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</si>
  <si>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</si>
  <si>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</si>
  <si>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</si>
  <si>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</si>
  <si>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</si>
  <si>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</si>
  <si>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</si>
  <si>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</si>
  <si>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</si>
  <si>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</si>
  <si>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</si>
  <si>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</si>
  <si>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</si>
  <si>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</si>
  <si>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</si>
  <si>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</si>
  <si>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</si>
  <si>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</si>
  <si>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</si>
  <si>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</si>
  <si>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</si>
  <si>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</si>
  <si>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</si>
  <si>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</si>
  <si>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</si>
  <si>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</si>
  <si>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</si>
  <si>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</si>
  <si>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</si>
  <si>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</si>
  <si>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</si>
  <si>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</si>
  <si>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</si>
  <si>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</si>
  <si>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</si>
  <si>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</si>
  <si>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</si>
  <si>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</si>
  <si>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</si>
  <si>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</si>
  <si>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</si>
  <si>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</si>
  <si>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</si>
  <si>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</si>
  <si>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</si>
  <si>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</si>
  <si>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</si>
  <si>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</si>
  <si>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</si>
  <si>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</si>
  <si>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</si>
  <si>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</si>
  <si>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</si>
  <si>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</si>
  <si>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</si>
  <si>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</si>
  <si>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</si>
  <si>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</si>
  <si>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</si>
  <si>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</si>
  <si>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</si>
  <si>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</si>
  <si>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</si>
  <si>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</si>
  <si>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</si>
  <si>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</si>
  <si>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</si>
  <si>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</si>
  <si>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</si>
  <si>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</si>
  <si>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</si>
  <si>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</si>
  <si>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</si>
  <si>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</si>
  <si>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</si>
  <si>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</si>
  <si>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</si>
  <si>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</si>
  <si>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</si>
  <si>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</si>
  <si>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</si>
  <si>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</si>
  <si>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</si>
  <si>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</si>
  <si>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</si>
  <si>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</si>
  <si>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</si>
  <si>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</si>
  <si>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</si>
  <si>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</si>
  <si>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</si>
  <si>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</si>
  <si>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</si>
  <si>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</si>
  <si>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</si>
  <si>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</si>
  <si>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</si>
  <si>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</si>
  <si>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</si>
  <si>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</si>
  <si>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</si>
  <si>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</si>
  <si>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</si>
  <si>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</si>
  <si>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</si>
  <si>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</si>
  <si>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</si>
  <si>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</si>
  <si>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</si>
  <si>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</si>
  <si>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</si>
  <si>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</si>
  <si>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</si>
  <si>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</si>
  <si>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</si>
  <si>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</si>
  <si>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</si>
  <si>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</si>
  <si>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</si>
  <si>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</si>
  <si>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</si>
  <si>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</si>
  <si>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</si>
  <si>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</si>
  <si>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</si>
  <si>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</si>
  <si>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</si>
  <si>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</si>
  <si>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</si>
  <si>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</si>
  <si>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</si>
  <si>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</si>
  <si>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</si>
  <si>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</si>
  <si>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</si>
  <si>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</si>
  <si>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</si>
  <si>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</si>
  <si>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</si>
  <si>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</si>
  <si>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</si>
  <si>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</si>
  <si>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</si>
  <si>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</si>
  <si>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</si>
  <si>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</si>
  <si>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</si>
  <si>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</si>
  <si>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</si>
  <si>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</si>
  <si>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</si>
  <si>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</si>
  <si>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</si>
  <si>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</si>
  <si>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</si>
  <si>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</si>
  <si>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</si>
  <si>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</si>
  <si>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</si>
  <si>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</si>
  <si>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</si>
  <si>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</si>
  <si>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</si>
  <si>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</si>
  <si>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</si>
  <si>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</si>
  <si>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</si>
  <si>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</si>
  <si>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</si>
  <si>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</si>
  <si>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</si>
  <si>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</si>
  <si>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</si>
  <si>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</si>
  <si>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</si>
  <si>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</si>
  <si>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</si>
  <si>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</si>
  <si>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</si>
  <si>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</si>
  <si>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</si>
  <si>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</si>
  <si>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</si>
  <si>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</si>
  <si>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</si>
  <si>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</si>
  <si>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</si>
  <si>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</si>
  <si>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</si>
  <si>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</si>
  <si>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</si>
  <si>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</si>
  <si>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</si>
  <si>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</si>
  <si>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</si>
  <si>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</si>
  <si>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</si>
  <si>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</si>
  <si>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</si>
  <si>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</si>
  <si>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</si>
  <si>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</si>
  <si>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</si>
  <si>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</si>
  <si>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</si>
  <si>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</si>
  <si>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</si>
  <si>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</si>
  <si>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</si>
  <si>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</si>
  <si>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</si>
  <si>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</si>
  <si>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</si>
  <si>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</si>
  <si>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</si>
  <si>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</si>
  <si>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</si>
  <si>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</si>
  <si>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</si>
  <si>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</si>
  <si>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</si>
  <si>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</si>
  <si>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</si>
  <si>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</si>
  <si>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</si>
  <si>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</si>
  <si>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</si>
  <si>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</si>
  <si>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</si>
  <si>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</si>
  <si>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</si>
  <si>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</si>
  <si>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</si>
  <si>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</si>
  <si>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</si>
  <si>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</si>
  <si>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</si>
  <si>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</si>
  <si>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</si>
  <si>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</si>
  <si>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</si>
  <si>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</si>
  <si>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</si>
  <si>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</si>
  <si>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</si>
  <si>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</si>
  <si>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</si>
  <si>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</si>
  <si>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</si>
  <si>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</si>
  <si>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</si>
  <si>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</si>
  <si>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</si>
  <si>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</si>
  <si>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</si>
  <si>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</si>
  <si>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</si>
  <si>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</si>
  <si>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</si>
  <si>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</si>
  <si>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</si>
  <si>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</si>
  <si>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</si>
  <si>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</si>
  <si>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</si>
  <si>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</si>
  <si>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</si>
  <si>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</si>
  <si>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</si>
  <si>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</si>
  <si>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</si>
  <si>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</si>
  <si>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</si>
  <si>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</si>
  <si>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</si>
  <si>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</si>
  <si>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</si>
  <si>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</si>
  <si>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</si>
  <si>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</si>
  <si>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</si>
  <si>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</si>
  <si>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</si>
  <si>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</si>
  <si>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</si>
  <si>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</si>
  <si>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</si>
  <si>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</si>
  <si>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</si>
  <si>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</si>
  <si>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</si>
  <si>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</si>
  <si>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</si>
  <si>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</si>
  <si>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</si>
  <si>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</si>
  <si>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</si>
  <si>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</si>
  <si>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</si>
  <si>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</si>
  <si>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</si>
  <si>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</si>
  <si>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</si>
  <si>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</si>
  <si>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</si>
  <si>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</si>
  <si>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</si>
  <si>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</si>
  <si>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</si>
  <si>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</si>
  <si>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</si>
  <si>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</si>
  <si>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</si>
  <si>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</si>
  <si>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</si>
  <si>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</si>
  <si>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</si>
  <si>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</si>
  <si>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</si>
  <si>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</si>
  <si>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</si>
  <si>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</si>
  <si>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</si>
  <si>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</si>
  <si>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</si>
  <si>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</si>
  <si>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</si>
  <si>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</si>
  <si>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</si>
  <si>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</si>
  <si>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</si>
  <si>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</si>
  <si>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</si>
  <si>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</si>
  <si>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</si>
  <si>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</si>
  <si>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</si>
  <si>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</si>
  <si>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</si>
  <si>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</si>
  <si>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</si>
  <si>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</si>
  <si>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</si>
  <si>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</si>
  <si>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</si>
  <si>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</si>
  <si>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</si>
  <si>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</si>
  <si>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</si>
  <si>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</si>
  <si>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</si>
  <si>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</si>
  <si>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</si>
  <si>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</si>
  <si>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</si>
  <si>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</si>
  <si>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</si>
  <si>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</si>
  <si>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</si>
  <si>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</si>
  <si>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</si>
  <si>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</si>
  <si>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</si>
  <si>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</si>
  <si>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</si>
  <si>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</si>
  <si>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</si>
  <si>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</si>
  <si>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</si>
  <si>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</si>
  <si>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</si>
  <si>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</si>
  <si>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</si>
  <si>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</si>
  <si>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</si>
  <si>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</si>
  <si>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</si>
  <si>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</si>
  <si>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</si>
  <si>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</si>
  <si>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</si>
  <si>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</si>
  <si>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</si>
  <si>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</si>
  <si>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</si>
  <si>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</si>
  <si>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</si>
  <si>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</si>
  <si>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</si>
  <si>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</si>
  <si>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</si>
  <si>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</si>
  <si>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</si>
  <si>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</si>
  <si>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</si>
  <si>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</si>
  <si>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</si>
  <si>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</si>
  <si>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</si>
  <si>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</si>
  <si>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</si>
  <si>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</si>
  <si>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</si>
  <si>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</si>
  <si>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</si>
  <si>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</si>
  <si>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</si>
  <si>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</si>
  <si>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</si>
  <si>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</si>
  <si>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</si>
  <si>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</si>
  <si>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</si>
  <si>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</si>
  <si>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</si>
  <si>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</si>
  <si>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</si>
  <si>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</si>
  <si>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</si>
  <si>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</si>
  <si>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</si>
  <si>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</si>
  <si>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</si>
  <si>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</si>
  <si>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</si>
  <si>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</si>
  <si>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</si>
  <si>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</si>
  <si>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</si>
  <si>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</si>
  <si>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</si>
  <si>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</si>
  <si>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</si>
  <si>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</si>
  <si>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</si>
  <si>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</si>
  <si>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</si>
  <si>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</si>
  <si>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</si>
  <si>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</si>
  <si>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</si>
  <si>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</si>
  <si>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</si>
  <si>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</si>
  <si>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</si>
  <si>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</si>
  <si>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</si>
  <si>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</si>
  <si>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</si>
  <si>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</si>
  <si>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</si>
  <si>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</si>
  <si>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</si>
  <si>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</si>
  <si>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</si>
  <si>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</si>
  <si>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</si>
  <si>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</si>
  <si>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</si>
  <si>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</si>
  <si>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</si>
  <si>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</si>
  <si>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</si>
  <si>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</si>
  <si>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</si>
  <si>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</si>
  <si>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</si>
  <si>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</si>
  <si>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</si>
  <si>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</si>
  <si>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</si>
  <si>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</si>
  <si>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</si>
  <si>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</si>
  <si>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</si>
  <si>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</si>
  <si>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</si>
  <si>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</si>
  <si>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</si>
  <si>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</si>
  <si>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</si>
  <si>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</si>
  <si>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</si>
  <si>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</si>
  <si>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</si>
  <si>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</si>
  <si>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</si>
  <si>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</si>
  <si>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</si>
  <si>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</si>
  <si>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</si>
  <si>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</si>
  <si>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</si>
  <si>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</si>
  <si>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</si>
  <si>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</si>
  <si>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</si>
  <si>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</si>
  <si>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</si>
  <si>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</si>
  <si>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</si>
  <si>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</si>
  <si>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</si>
  <si>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</si>
  <si>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</si>
  <si>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</si>
  <si>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</si>
  <si>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</si>
  <si>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</si>
  <si>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</si>
  <si>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</si>
  <si>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</si>
  <si>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</si>
  <si>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</si>
  <si>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</si>
  <si>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</si>
  <si>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</si>
  <si>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</si>
  <si>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</si>
  <si>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</si>
  <si>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</si>
  <si>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</si>
  <si>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</si>
  <si>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</si>
  <si>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</si>
  <si>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</si>
  <si>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</si>
  <si>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</si>
  <si>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</si>
  <si>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</si>
  <si>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</si>
  <si>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</si>
  <si>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</si>
  <si>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</si>
  <si>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</si>
  <si>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</si>
  <si>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</si>
  <si>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</si>
  <si>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</si>
  <si>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</si>
  <si>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</si>
  <si>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</si>
  <si>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</si>
  <si>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</si>
  <si>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</si>
  <si>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</si>
  <si>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</si>
  <si>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</si>
  <si>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</si>
  <si>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</si>
  <si>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</si>
  <si>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</si>
  <si>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</si>
  <si>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</si>
  <si>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</si>
  <si>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</si>
  <si>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</si>
  <si>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</si>
  <si>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</si>
  <si>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</si>
  <si>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</si>
  <si>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</si>
  <si>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</si>
  <si>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</si>
  <si>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</si>
  <si>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</si>
  <si>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</si>
  <si>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</si>
  <si>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</si>
  <si>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</si>
  <si>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</si>
  <si>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</si>
  <si>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</si>
  <si>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</si>
  <si>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</si>
  <si>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</si>
  <si>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</si>
  <si>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</si>
  <si>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</si>
  <si>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</si>
  <si>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</si>
  <si>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</si>
  <si>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</si>
  <si>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</si>
  <si>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</si>
  <si>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</si>
  <si>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</si>
  <si>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</si>
  <si>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</si>
  <si>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</si>
  <si>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</si>
  <si>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</si>
  <si>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</si>
  <si>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</si>
  <si>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</si>
  <si>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</si>
  <si>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</si>
  <si>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</si>
  <si>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</si>
  <si>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</si>
  <si>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</si>
  <si>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</si>
  <si>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</si>
  <si>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</si>
  <si>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</si>
  <si>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</si>
  <si>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</si>
  <si>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</si>
  <si>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</si>
  <si>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</si>
  <si>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</si>
  <si>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</si>
  <si>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</si>
  <si>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</si>
  <si>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</si>
  <si>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</si>
  <si>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</si>
  <si>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</si>
  <si>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</si>
  <si>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</si>
  <si>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</si>
  <si>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</si>
  <si>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</si>
  <si>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</si>
  <si>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</si>
  <si>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</si>
  <si>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</si>
  <si>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</si>
  <si>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</si>
  <si>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</si>
  <si>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</si>
  <si>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</si>
  <si>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</si>
  <si>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</si>
  <si>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</si>
  <si>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</si>
  <si>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</si>
  <si>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</si>
  <si>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</si>
  <si>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</si>
  <si>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</si>
  <si>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</si>
  <si>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</si>
  <si>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</si>
  <si>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</si>
  <si>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</si>
  <si>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</si>
  <si>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</si>
  <si>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</si>
  <si>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</si>
  <si>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</si>
  <si>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</si>
  <si>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</si>
  <si>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</si>
  <si>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</si>
  <si>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</si>
  <si>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</si>
  <si>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</si>
  <si>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</si>
  <si>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</si>
  <si>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</si>
  <si>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</si>
  <si>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</si>
  <si>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</si>
  <si>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</si>
  <si>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</si>
  <si>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</si>
  <si>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</si>
  <si>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</si>
  <si>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</si>
  <si>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</si>
  <si>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</si>
  <si>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</si>
  <si>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</si>
  <si>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</si>
  <si>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</si>
  <si>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</si>
  <si>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</si>
  <si>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</si>
  <si>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</si>
  <si>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</si>
  <si>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</si>
  <si>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</si>
  <si>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</si>
  <si>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</si>
  <si>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</si>
  <si>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</si>
  <si>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</si>
  <si>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</si>
  <si>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</si>
  <si>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</si>
  <si>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</si>
  <si>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</si>
  <si>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</si>
  <si>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</si>
  <si>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</si>
  <si>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</si>
  <si>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</si>
  <si>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</si>
  <si>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</si>
  <si>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</si>
  <si>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</si>
  <si>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</si>
  <si>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</si>
  <si>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</si>
  <si>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</si>
  <si>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</si>
  <si>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</si>
  <si>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</si>
  <si>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</si>
  <si>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</si>
  <si>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</si>
  <si>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</si>
  <si>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</si>
  <si>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</si>
  <si>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</si>
  <si>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</si>
  <si>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</si>
  <si>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</si>
  <si>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</si>
  <si>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</si>
  <si>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</si>
  <si>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</si>
  <si>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</si>
  <si>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</si>
  <si>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</si>
  <si>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</si>
  <si>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</si>
  <si>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</si>
  <si>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</si>
  <si>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</si>
  <si>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</si>
  <si>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</si>
  <si>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</si>
  <si>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</si>
  <si>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</si>
  <si>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</si>
  <si>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</si>
  <si>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</si>
  <si>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</si>
  <si>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</si>
  <si>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</si>
  <si>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</si>
  <si>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</si>
  <si>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</si>
  <si>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</si>
  <si>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</si>
  <si>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</si>
  <si>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</si>
  <si>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</si>
  <si>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</si>
  <si>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</si>
  <si>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</si>
  <si>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</si>
  <si>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</si>
  <si>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</si>
  <si>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</si>
  <si>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</si>
  <si>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</si>
  <si>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</si>
  <si>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</si>
  <si>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</si>
  <si>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</si>
  <si>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</si>
  <si>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</si>
  <si>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</si>
  <si>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</si>
  <si>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</si>
  <si>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</si>
  <si>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</si>
  <si>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</si>
  <si>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</si>
  <si>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</si>
  <si>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</si>
  <si>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</si>
  <si>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</si>
  <si>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</si>
  <si>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</si>
  <si>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</si>
  <si>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</si>
  <si>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</si>
  <si>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</si>
  <si>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</si>
  <si>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</si>
  <si>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</si>
  <si>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</si>
  <si>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</si>
  <si>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</si>
  <si>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</si>
  <si>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</si>
  <si>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</si>
  <si>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</si>
  <si>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</si>
  <si>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</si>
  <si>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</si>
  <si>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</si>
  <si>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</si>
  <si>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</si>
  <si>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</si>
  <si>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</si>
  <si>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</si>
  <si>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</si>
  <si>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</si>
  <si>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</si>
  <si>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</si>
  <si>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</si>
  <si>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</si>
  <si>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</si>
  <si>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</si>
  <si>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</si>
  <si>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</si>
  <si>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</si>
  <si>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</si>
  <si>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</si>
  <si>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</si>
  <si>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</si>
  <si>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</si>
  <si>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</si>
  <si>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</si>
  <si>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</si>
  <si>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</si>
  <si>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</si>
  <si>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</si>
  <si>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</si>
  <si>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</si>
  <si>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</si>
  <si>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</si>
  <si>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</si>
  <si>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</si>
  <si>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</si>
  <si>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</si>
  <si>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</si>
  <si>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</si>
  <si>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</si>
  <si>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</si>
  <si>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</si>
  <si>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</si>
  <si>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</si>
  <si>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</si>
  <si>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</si>
  <si>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</si>
  <si>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</si>
  <si>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</si>
  <si>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</si>
  <si>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</si>
  <si>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</si>
  <si>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</si>
  <si>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</si>
  <si>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</si>
  <si>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</si>
  <si>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</si>
  <si>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</si>
  <si>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</si>
  <si>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</si>
  <si>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</si>
  <si>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</si>
  <si>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</si>
  <si>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</si>
  <si>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</si>
  <si>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</si>
  <si>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</si>
  <si>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</si>
  <si>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</si>
  <si>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</si>
  <si>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</si>
  <si>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</si>
  <si>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</si>
  <si>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</si>
  <si>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</si>
  <si>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</si>
  <si>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</si>
  <si>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</si>
  <si>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</si>
  <si>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</si>
  <si>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</si>
  <si>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</si>
  <si>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</si>
  <si>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</si>
  <si>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</si>
  <si>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</si>
  <si>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</si>
  <si>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</si>
  <si>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</si>
  <si>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</si>
  <si>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</si>
  <si>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</si>
  <si>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</si>
  <si>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</si>
  <si>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</si>
  <si>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</si>
  <si>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</si>
  <si>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</si>
  <si>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</si>
  <si>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</si>
  <si>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</si>
  <si>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</si>
  <si>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</si>
  <si>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</si>
  <si>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</si>
  <si>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</si>
  <si>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</si>
  <si>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</si>
  <si>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</si>
  <si>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</si>
  <si>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</si>
  <si>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</si>
  <si>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</si>
  <si>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</si>
  <si>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</si>
  <si>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</si>
  <si>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</si>
  <si>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</si>
  <si>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</si>
  <si>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</si>
  <si>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</si>
  <si>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</si>
  <si>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</si>
  <si>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</si>
  <si>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</si>
  <si>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</si>
  <si>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</si>
  <si>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</si>
  <si>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</si>
  <si>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</si>
  <si>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</si>
  <si>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</si>
  <si>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</si>
  <si>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</si>
  <si>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</si>
  <si>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</si>
  <si>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</si>
  <si>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</si>
  <si>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</si>
  <si>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</si>
  <si>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</si>
  <si>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</si>
  <si>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</si>
  <si>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</si>
  <si>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</si>
  <si>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</si>
  <si>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</si>
  <si>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</si>
  <si>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</si>
  <si>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</si>
  <si>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</si>
  <si>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</si>
  <si>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</si>
  <si>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</si>
  <si>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</si>
  <si>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</si>
  <si>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</si>
  <si>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</si>
  <si>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</si>
  <si>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</si>
  <si>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</si>
  <si>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</si>
  <si>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</si>
  <si>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</si>
  <si>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</si>
  <si>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</si>
  <si>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</si>
  <si>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</si>
  <si>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</si>
  <si>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</si>
  <si>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</si>
  <si>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</si>
  <si>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</si>
  <si>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</si>
  <si>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</si>
  <si>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</si>
  <si>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</si>
  <si>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</si>
  <si>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</si>
  <si>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</si>
  <si>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</si>
  <si>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</si>
  <si>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</si>
  <si>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</si>
  <si>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</si>
  <si>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</si>
  <si>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</si>
  <si>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</si>
  <si>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</si>
  <si>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</si>
  <si>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</si>
  <si>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</si>
  <si>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</si>
  <si>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</si>
  <si>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</si>
  <si>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</si>
  <si>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</si>
  <si>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</si>
  <si>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</si>
  <si>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</si>
  <si>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</si>
  <si>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</si>
  <si>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</si>
  <si>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</si>
  <si>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</si>
  <si>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</si>
  <si>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</si>
  <si>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</si>
  <si>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</si>
  <si>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</si>
  <si>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</si>
  <si>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</si>
  <si>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</si>
  <si>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</si>
  <si>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</si>
  <si>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</si>
  <si>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</si>
  <si>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</si>
  <si>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</si>
  <si>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</si>
  <si>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</si>
  <si>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</si>
  <si>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</si>
  <si>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</si>
  <si>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</si>
  <si>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</si>
  <si>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</si>
  <si>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</si>
  <si>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</si>
  <si>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</si>
  <si>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</si>
  <si>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</si>
  <si>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</si>
  <si>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</si>
  <si>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</si>
  <si>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</si>
  <si>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</si>
  <si>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</si>
  <si>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</si>
  <si>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</si>
  <si>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</si>
  <si>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</si>
  <si>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</si>
  <si>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</si>
  <si>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</si>
  <si>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</si>
  <si>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</si>
  <si>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</si>
  <si>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</si>
  <si>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</si>
  <si>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</si>
  <si>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</si>
  <si>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</si>
  <si>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</si>
  <si>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</si>
  <si>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</si>
  <si>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</si>
  <si>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</si>
  <si>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</si>
  <si>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</si>
  <si>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</si>
  <si>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</si>
  <si>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</si>
  <si>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</si>
  <si>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</si>
  <si>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</si>
  <si>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</si>
  <si>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</si>
  <si>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</si>
  <si>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</si>
  <si>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</si>
  <si>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</si>
  <si>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</si>
  <si>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</si>
  <si>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</si>
  <si>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</si>
  <si>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</si>
  <si>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</si>
  <si>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</si>
  <si>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</si>
  <si>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</si>
  <si>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</si>
  <si>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</si>
  <si>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</si>
  <si>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</si>
  <si>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</si>
  <si>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</si>
  <si>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</si>
  <si>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</si>
  <si>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</si>
  <si>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</si>
  <si>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</si>
  <si>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</si>
  <si>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</si>
  <si>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</si>
  <si>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</si>
  <si>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</si>
  <si>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</si>
  <si>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</si>
  <si>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</si>
  <si>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</si>
  <si>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</si>
  <si>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</si>
  <si>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</si>
  <si>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</si>
  <si>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</si>
  <si>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</si>
  <si>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</si>
  <si>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</si>
  <si>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</si>
  <si>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</si>
  <si>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</si>
  <si>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</si>
  <si>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</si>
  <si>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</si>
  <si>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</si>
  <si>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</si>
  <si>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</si>
  <si>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</si>
  <si>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</si>
  <si>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</si>
  <si>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</si>
  <si>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</si>
  <si>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</si>
  <si>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</si>
  <si>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</si>
  <si>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</si>
  <si>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</si>
  <si>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</si>
  <si>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</si>
  <si>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</si>
  <si>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</si>
  <si>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</si>
  <si>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</si>
  <si>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</si>
  <si>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</si>
  <si>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</si>
  <si>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</si>
  <si>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</si>
  <si>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</si>
  <si>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</si>
  <si>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</si>
  <si>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</si>
  <si>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</si>
  <si>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</si>
  <si>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</si>
  <si>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</si>
  <si>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</si>
  <si>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</si>
  <si>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</si>
  <si>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</si>
  <si>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</si>
  <si>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</si>
  <si>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</si>
  <si>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</si>
  <si>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</si>
  <si>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</si>
  <si>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</si>
  <si>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</si>
  <si>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</si>
  <si>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</si>
  <si>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</si>
  <si>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</si>
  <si>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</si>
  <si>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</si>
  <si>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</si>
  <si>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</si>
  <si>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</si>
  <si>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</si>
  <si>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</si>
  <si>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</si>
  <si>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</si>
  <si>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</si>
  <si>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</si>
  <si>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</si>
  <si>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</si>
  <si>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</si>
  <si>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</si>
  <si>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</si>
  <si>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</si>
  <si>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</si>
  <si>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</si>
  <si>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</si>
  <si>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</si>
  <si>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</si>
  <si>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</si>
  <si>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</si>
  <si>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</si>
  <si>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</si>
  <si>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</si>
  <si>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</si>
  <si>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</si>
  <si>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</si>
  <si>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</si>
  <si>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</si>
  <si>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</si>
  <si>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</si>
  <si>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</si>
  <si>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</si>
  <si>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</si>
  <si>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</si>
  <si>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</si>
  <si>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</si>
  <si>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</si>
  <si>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</si>
  <si>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</si>
  <si>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</si>
  <si>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</si>
  <si>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</si>
  <si>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</si>
  <si>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</si>
  <si>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</si>
  <si>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</si>
  <si>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</si>
  <si>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</si>
  <si>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</si>
  <si>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</si>
  <si>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</si>
  <si>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</si>
  <si>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</si>
  <si>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</si>
  <si>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</si>
  <si>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</si>
  <si>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</si>
  <si>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</si>
  <si>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</si>
  <si>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</si>
  <si>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</si>
  <si>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</si>
  <si>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</si>
  <si>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</si>
  <si>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</si>
  <si>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</si>
  <si>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</si>
  <si>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</si>
  <si>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</si>
  <si>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</si>
  <si>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</si>
  <si>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</si>
  <si>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</si>
  <si>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</si>
  <si>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</si>
  <si>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</si>
  <si>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</si>
  <si>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</si>
  <si>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</si>
  <si>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</si>
  <si>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</si>
  <si>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</si>
  <si>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</si>
  <si>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</si>
  <si>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</si>
  <si>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</si>
  <si>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</si>
  <si>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</si>
  <si>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</si>
  <si>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</si>
  <si>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</si>
  <si>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</si>
  <si>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</si>
  <si>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</si>
  <si>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</si>
  <si>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</si>
  <si>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</si>
  <si>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</si>
  <si>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</si>
  <si>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</si>
  <si>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</si>
  <si>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</si>
  <si>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</si>
  <si>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</si>
  <si>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</si>
  <si>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</si>
  <si>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</si>
  <si>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</si>
  <si>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</si>
  <si>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</si>
  <si>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</si>
  <si>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</si>
  <si>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</si>
  <si>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</si>
  <si>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</si>
  <si>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</si>
  <si>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</si>
  <si>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</si>
  <si>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</si>
  <si>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</si>
  <si>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</si>
  <si>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</si>
  <si>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</si>
  <si>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</si>
  <si>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</si>
  <si>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</si>
  <si>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</si>
  <si>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</si>
  <si>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</si>
  <si>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</si>
  <si>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</si>
  <si>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</si>
  <si>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</si>
  <si>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</si>
  <si>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</si>
  <si>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</si>
  <si>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</si>
  <si>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</si>
  <si>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</si>
  <si>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</si>
  <si>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</si>
  <si>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</si>
  <si>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</si>
  <si>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</si>
  <si>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</si>
  <si>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</si>
  <si>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</si>
  <si>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</si>
  <si>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</si>
  <si>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</si>
  <si>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</si>
  <si>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</si>
  <si>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</si>
  <si>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</si>
  <si>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</si>
  <si>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</si>
  <si>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</si>
  <si>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</si>
  <si>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</si>
  <si>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</si>
  <si>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</si>
  <si>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</si>
  <si>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</si>
  <si>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</si>
  <si>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</si>
  <si>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</si>
  <si>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</si>
  <si>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</si>
  <si>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</si>
  <si>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</si>
  <si>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</si>
  <si>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</si>
  <si>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</si>
  <si>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</si>
  <si>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</si>
  <si>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</si>
  <si>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</si>
  <si>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</si>
  <si>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</si>
  <si>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</si>
  <si>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</si>
  <si>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</si>
  <si>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</si>
  <si>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</si>
  <si>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</si>
  <si>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</si>
  <si>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</si>
  <si>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</si>
  <si>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</si>
  <si>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</si>
  <si>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</si>
  <si>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</si>
  <si>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</si>
  <si>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</si>
  <si>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</si>
  <si>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</si>
  <si>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</si>
  <si>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</si>
  <si>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</si>
  <si>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</si>
  <si>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</si>
  <si>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</si>
  <si>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</si>
  <si>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</si>
  <si>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</si>
  <si>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</si>
  <si>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</si>
  <si>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</si>
  <si>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</si>
  <si>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</si>
  <si>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</si>
  <si>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</si>
  <si>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</si>
  <si>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</si>
  <si>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</si>
  <si>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</si>
  <si>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</si>
  <si>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</si>
  <si>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</si>
  <si>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</si>
  <si>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</si>
  <si>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</si>
  <si>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</si>
  <si>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</si>
  <si>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</si>
  <si>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</si>
  <si>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</si>
  <si>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</si>
  <si>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</si>
  <si>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</si>
  <si>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</si>
  <si>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</si>
  <si>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</si>
  <si>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</si>
  <si>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</si>
  <si>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</si>
  <si>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</si>
  <si>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</si>
  <si>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</si>
  <si>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</si>
  <si>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</si>
  <si>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</si>
  <si>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</si>
  <si>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</si>
  <si>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</si>
  <si>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</si>
  <si>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</si>
  <si>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</si>
  <si>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</si>
  <si>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</si>
  <si>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</si>
  <si>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</si>
  <si>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</si>
  <si>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</si>
  <si>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</si>
  <si>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</si>
  <si>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</si>
  <si>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</si>
  <si>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</si>
  <si>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</si>
  <si>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</si>
  <si>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</si>
  <si>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</si>
  <si>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</si>
  <si>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</si>
  <si>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</si>
  <si>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</si>
  <si>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</si>
  <si>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</si>
  <si>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</si>
  <si>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</si>
  <si>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</si>
  <si>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</si>
  <si>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</si>
  <si>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</si>
  <si>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</si>
  <si>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</si>
  <si>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</si>
  <si>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</si>
  <si>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</si>
  <si>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</si>
  <si>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</si>
  <si>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</si>
  <si>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</si>
  <si>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</si>
  <si>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</si>
  <si>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</si>
  <si>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</si>
  <si>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</si>
  <si>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</si>
  <si>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</si>
  <si>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</si>
  <si>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</si>
  <si>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</si>
  <si>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</si>
  <si>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</si>
  <si>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</si>
  <si>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</si>
  <si>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</si>
  <si>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</si>
  <si>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</si>
  <si>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</si>
  <si>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</si>
  <si>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</si>
  <si>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</si>
  <si>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</si>
  <si>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</si>
  <si>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</si>
  <si>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</si>
  <si>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</si>
  <si>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</si>
  <si>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</si>
  <si>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</si>
  <si>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</si>
  <si>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</si>
  <si>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</si>
  <si>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</si>
  <si>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</si>
  <si>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</si>
  <si>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</si>
  <si>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</si>
  <si>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</si>
  <si>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</si>
  <si>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</si>
  <si>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</si>
  <si>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</si>
  <si>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</si>
  <si>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</si>
  <si>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</si>
  <si>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</si>
  <si>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</si>
  <si>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</si>
  <si>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</si>
  <si>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</si>
  <si>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</si>
  <si>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</si>
  <si>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</si>
  <si>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</si>
  <si>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</si>
  <si>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</si>
  <si>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</si>
  <si>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</si>
  <si>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</si>
  <si>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</si>
  <si>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</si>
  <si>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</si>
  <si>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</si>
  <si>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</si>
  <si>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</si>
  <si>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</si>
  <si>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</si>
  <si>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</si>
  <si>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</si>
  <si>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</si>
  <si>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</si>
  <si>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</si>
  <si>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</si>
  <si>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</si>
  <si>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</si>
  <si>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</si>
  <si>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</si>
  <si>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</si>
  <si>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</si>
  <si>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</si>
  <si>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</si>
  <si>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</si>
  <si>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</si>
  <si>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</si>
  <si>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</si>
  <si>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</si>
  <si>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</si>
  <si>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</si>
  <si>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</si>
  <si>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</si>
  <si>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</si>
  <si>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</si>
  <si>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</si>
  <si>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</si>
  <si>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</si>
  <si>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</si>
  <si>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</si>
  <si>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</si>
  <si>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</si>
  <si>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</si>
  <si>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</si>
  <si>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</si>
  <si>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</si>
  <si>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</si>
  <si>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</si>
  <si>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</si>
  <si>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</si>
  <si>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</si>
  <si>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</si>
  <si>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</si>
  <si>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</si>
  <si>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</si>
  <si>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</si>
  <si>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</si>
  <si>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</si>
  <si>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</si>
  <si>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</si>
  <si>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</si>
  <si>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</si>
  <si>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</si>
  <si>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</si>
  <si>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</si>
  <si>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</si>
  <si>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</si>
  <si>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</si>
  <si>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</si>
  <si>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</si>
  <si>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</si>
  <si>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</si>
  <si>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</si>
  <si>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</si>
  <si>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</si>
  <si>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</si>
  <si>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</si>
  <si>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</si>
  <si>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</si>
  <si>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</si>
  <si>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</si>
  <si>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</si>
  <si>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</si>
  <si>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</si>
  <si>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</si>
  <si>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</si>
  <si>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</si>
  <si>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</si>
  <si>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</si>
  <si>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</si>
  <si>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</si>
  <si>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</si>
  <si>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</si>
  <si>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</si>
  <si>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</si>
  <si>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</si>
  <si>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</si>
  <si>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</si>
  <si>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</si>
  <si>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</si>
  <si>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</si>
  <si>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</si>
  <si>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</si>
  <si>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</si>
  <si>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</si>
  <si>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</si>
  <si>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</si>
  <si>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</si>
  <si>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</si>
  <si>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</si>
  <si>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</si>
  <si>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</si>
  <si>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</si>
  <si>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</si>
  <si>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</si>
  <si>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</si>
  <si>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</si>
  <si>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</si>
  <si>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</si>
  <si>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</si>
  <si>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</si>
  <si>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</si>
  <si>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</si>
  <si>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</si>
  <si>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</si>
  <si>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</si>
  <si>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</si>
  <si>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</si>
  <si>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</si>
  <si>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</si>
  <si>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</si>
  <si>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</si>
  <si>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</si>
  <si>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</si>
  <si>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</si>
  <si>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</si>
  <si>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</si>
  <si>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</si>
  <si>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</si>
  <si>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</si>
  <si>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</si>
  <si>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</si>
  <si>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</si>
  <si>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</si>
  <si>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</si>
  <si>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</si>
  <si>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</si>
  <si>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</si>
  <si>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</si>
  <si>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</si>
  <si>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</si>
  <si>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</si>
  <si>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</si>
  <si>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</si>
  <si>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</si>
  <si>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</si>
  <si>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</si>
  <si>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</si>
  <si>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</si>
  <si>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</si>
  <si>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</si>
  <si>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</si>
  <si>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</si>
  <si>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</si>
  <si>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</si>
  <si>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</si>
  <si>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</si>
  <si>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</si>
  <si>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</si>
  <si>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</si>
  <si>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</si>
  <si>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</si>
  <si>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</si>
  <si>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</si>
  <si>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</si>
  <si>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</si>
  <si>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</si>
  <si>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</si>
  <si>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</si>
  <si>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</si>
  <si>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</si>
  <si>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</si>
  <si>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</si>
  <si>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</si>
  <si>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</si>
  <si>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</si>
  <si>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</si>
  <si>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</si>
  <si>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</si>
  <si>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</si>
  <si>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</si>
  <si>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</si>
  <si>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</si>
  <si>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</si>
  <si>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</si>
  <si>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</si>
  <si>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</si>
  <si>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</si>
  <si>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</si>
  <si>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</si>
  <si>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</si>
  <si>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</si>
  <si>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</si>
  <si>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</si>
  <si>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</si>
  <si>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</si>
  <si>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</si>
  <si>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</si>
  <si>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</si>
  <si>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</si>
  <si>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</si>
  <si>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</si>
  <si>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</si>
  <si>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</si>
  <si>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</si>
  <si>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</si>
  <si>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</si>
  <si>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</si>
  <si>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</si>
  <si>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</si>
  <si>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</si>
  <si>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</si>
  <si>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</si>
  <si>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</si>
  <si>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</si>
  <si>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</si>
  <si>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</si>
  <si>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</si>
  <si>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</si>
  <si>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</si>
  <si>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</si>
  <si>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</si>
  <si>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</si>
  <si>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</si>
  <si>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</si>
  <si>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</si>
  <si>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</si>
  <si>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</si>
  <si>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</si>
  <si>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</si>
  <si>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</si>
  <si>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</si>
  <si>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</si>
  <si>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</si>
  <si>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</si>
  <si>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</si>
  <si>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</si>
  <si>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</si>
  <si>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</si>
  <si>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</si>
  <si>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</si>
  <si>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</si>
  <si>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</si>
  <si>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</si>
  <si>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</si>
  <si>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</si>
  <si>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</si>
  <si>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</si>
  <si>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</si>
  <si>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</si>
  <si>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</si>
  <si>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</si>
  <si>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</si>
  <si>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</si>
  <si>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</si>
  <si>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</si>
  <si>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</si>
  <si>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</si>
  <si>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</si>
  <si>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</si>
  <si>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</si>
  <si>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</si>
  <si>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</si>
  <si>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</si>
  <si>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</si>
  <si>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</si>
  <si>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</si>
  <si>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</si>
  <si>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</si>
  <si>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</si>
  <si>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</si>
  <si>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</si>
  <si>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</si>
  <si>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</si>
  <si>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</si>
  <si>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</si>
  <si>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</si>
  <si>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</si>
  <si>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</si>
  <si>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</si>
  <si>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</si>
  <si>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</si>
  <si>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</si>
  <si>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</si>
  <si>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</si>
  <si>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</si>
  <si>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</si>
  <si>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</si>
  <si>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</si>
  <si>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</si>
  <si>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</si>
  <si>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</si>
  <si>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</si>
  <si>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</si>
  <si>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</si>
  <si>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</si>
  <si>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</si>
  <si>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</si>
  <si>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</si>
  <si>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</si>
  <si>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</si>
  <si>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</si>
  <si>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</si>
  <si>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</si>
  <si>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</si>
  <si>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</si>
  <si>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</si>
  <si>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</si>
  <si>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</si>
  <si>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</si>
  <si>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</si>
  <si>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</si>
  <si>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</si>
  <si>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</si>
  <si>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</si>
  <si>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</si>
  <si>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</si>
  <si>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</si>
  <si>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</si>
  <si>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</si>
  <si>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</si>
  <si>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</si>
  <si>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</si>
  <si>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</si>
  <si>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</si>
  <si>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</si>
  <si>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</si>
  <si>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</si>
  <si>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</si>
  <si>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</si>
  <si>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</si>
  <si>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</si>
  <si>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</si>
  <si>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</si>
  <si>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</si>
  <si>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</si>
  <si>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</si>
  <si>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</si>
  <si>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</si>
  <si>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</si>
  <si>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</si>
  <si>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</si>
  <si>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</si>
  <si>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</si>
  <si>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</si>
  <si>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</si>
  <si>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</si>
  <si>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</si>
  <si>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</si>
  <si>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</si>
  <si>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</si>
  <si>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</si>
  <si>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</si>
  <si>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</si>
  <si>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</si>
  <si>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</si>
  <si>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</si>
  <si>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</si>
  <si>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</si>
  <si>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</si>
  <si>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</si>
  <si>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</si>
  <si>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</si>
  <si>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</si>
  <si>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</si>
  <si>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</si>
  <si>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</si>
  <si>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</si>
  <si>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</si>
  <si>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</si>
  <si>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</si>
  <si>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</si>
  <si>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</si>
  <si>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</si>
  <si>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</si>
  <si>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</si>
  <si>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</si>
  <si>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</si>
  <si>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</si>
  <si>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</si>
  <si>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</si>
  <si>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</si>
  <si>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</si>
  <si>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</si>
  <si>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</si>
  <si>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</si>
  <si>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</si>
  <si>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</si>
  <si>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</si>
  <si>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</si>
  <si>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</si>
  <si>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</si>
  <si>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</si>
  <si>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</si>
  <si>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</si>
  <si>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</si>
  <si>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</si>
  <si>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</si>
  <si>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</si>
  <si>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</si>
  <si>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</si>
  <si>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</si>
  <si>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</si>
  <si>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</si>
  <si>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</si>
  <si>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</si>
  <si>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</si>
  <si>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</si>
  <si>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</si>
  <si>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</si>
  <si>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</si>
  <si>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</si>
  <si>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</si>
  <si>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</si>
  <si>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</si>
  <si>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</si>
  <si>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</si>
  <si>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</si>
  <si>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</si>
  <si>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</si>
  <si>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</si>
  <si>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</si>
  <si>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</si>
  <si>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</si>
  <si>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</si>
  <si>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</si>
  <si>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</si>
  <si>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</si>
  <si>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</si>
  <si>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</si>
  <si>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</si>
  <si>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</si>
  <si>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</si>
  <si>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</si>
  <si>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</si>
  <si>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</si>
  <si>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</si>
  <si>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</si>
  <si>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</si>
  <si>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</si>
  <si>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</si>
  <si>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</si>
  <si>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</si>
  <si>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</si>
  <si>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</si>
  <si>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</si>
  <si>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</si>
  <si>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</si>
  <si>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</si>
  <si>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</si>
  <si>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</si>
  <si>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</si>
  <si>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</si>
  <si>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</si>
  <si>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</si>
  <si>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</si>
  <si>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</si>
  <si>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</si>
  <si>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</si>
  <si>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</si>
  <si>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</si>
  <si>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</si>
  <si>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</si>
  <si>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</si>
  <si>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</si>
  <si>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</si>
  <si>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</si>
  <si>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</si>
  <si>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</si>
  <si>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</si>
  <si>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</si>
  <si>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</si>
  <si>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</si>
  <si>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</si>
  <si>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</si>
  <si>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</si>
  <si>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</si>
  <si>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</si>
  <si>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</si>
  <si>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</si>
  <si>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</si>
  <si>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</si>
  <si>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</si>
  <si>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</si>
  <si>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</si>
  <si>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</si>
  <si>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</si>
  <si>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</si>
  <si>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</si>
  <si>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</si>
  <si>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</si>
  <si>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</si>
  <si>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</si>
  <si>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</si>
  <si>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</si>
  <si>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</si>
  <si>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</si>
  <si>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</si>
  <si>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</si>
  <si>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</si>
  <si>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</si>
  <si>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</si>
  <si>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</si>
  <si>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</si>
  <si>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</si>
  <si>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</si>
  <si>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</si>
  <si>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</si>
  <si>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</si>
  <si>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</si>
  <si>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</si>
  <si>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</si>
  <si>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</si>
  <si>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</si>
  <si>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</si>
  <si>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</si>
  <si>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</si>
  <si>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</si>
  <si>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</si>
  <si>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</si>
  <si>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</si>
  <si>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</si>
  <si>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</si>
  <si>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</si>
  <si>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</si>
  <si>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</si>
  <si>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</si>
  <si>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</si>
  <si>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</si>
  <si>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</si>
  <si>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</si>
  <si>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</si>
  <si>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</si>
  <si>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</si>
  <si>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</si>
  <si>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</si>
  <si>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</si>
  <si>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</si>
  <si>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</si>
  <si>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</si>
  <si>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</si>
  <si>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</si>
  <si>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</si>
  <si>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</si>
  <si>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</si>
  <si>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</si>
  <si>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</si>
  <si>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</si>
  <si>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</si>
  <si>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</si>
  <si>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</si>
  <si>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</si>
  <si>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</si>
  <si>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</si>
  <si>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</si>
  <si>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</si>
  <si>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</si>
  <si>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</si>
  <si>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</si>
  <si>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</si>
  <si>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</si>
  <si>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</si>
  <si>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</si>
  <si>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</si>
  <si>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</si>
  <si>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</si>
  <si>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</si>
  <si>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</si>
  <si>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</si>
  <si>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</si>
  <si>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</si>
  <si>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</si>
  <si>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</si>
  <si>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</si>
  <si>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</si>
  <si>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</si>
  <si>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</si>
  <si>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</si>
  <si>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</si>
  <si>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</si>
  <si>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</si>
  <si>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</si>
  <si>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</si>
  <si>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</si>
  <si>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</si>
  <si>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</si>
  <si>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</si>
  <si>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</si>
  <si>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</si>
  <si>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</si>
  <si>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</si>
  <si>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</si>
  <si>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</si>
  <si>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</si>
  <si>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</si>
  <si>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</si>
  <si>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</si>
  <si>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</si>
  <si>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</si>
  <si>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</si>
  <si>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</si>
  <si>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</si>
  <si>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</si>
  <si>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</si>
  <si>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</si>
  <si>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</si>
  <si>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</si>
  <si>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</si>
  <si>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</si>
  <si>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</si>
  <si>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</si>
  <si>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</si>
  <si>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</si>
  <si>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</si>
  <si>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</si>
  <si>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</si>
  <si>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</si>
  <si>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</si>
  <si>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</si>
  <si>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</si>
  <si>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</si>
  <si>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</si>
  <si>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</si>
  <si>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</si>
  <si>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</si>
  <si>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</si>
  <si>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</si>
  <si>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</si>
  <si>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</si>
  <si>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</si>
  <si>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</si>
  <si>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</si>
  <si>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</si>
  <si>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</si>
  <si>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</si>
  <si>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</si>
  <si>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</si>
  <si>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</si>
  <si>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</si>
  <si>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</si>
  <si>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</si>
  <si>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</si>
  <si>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</si>
  <si>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</si>
  <si>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</si>
  <si>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</si>
  <si>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</si>
  <si>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</si>
  <si>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</si>
  <si>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</si>
  <si>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</si>
  <si>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</si>
  <si>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</si>
  <si>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</si>
  <si>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</si>
  <si>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</si>
  <si>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</si>
  <si>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</si>
  <si>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</si>
  <si>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</si>
  <si>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</si>
  <si>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</si>
  <si>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</si>
  <si>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</si>
  <si>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</si>
  <si>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</si>
  <si>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</si>
  <si>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</si>
  <si>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</si>
  <si>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</si>
  <si>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</si>
  <si>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</si>
  <si>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</si>
  <si>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</si>
  <si>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</si>
  <si>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</si>
  <si>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</si>
  <si>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</si>
  <si>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</si>
  <si>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</si>
  <si>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</si>
  <si>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</si>
  <si>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</si>
  <si>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</si>
  <si>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</si>
  <si>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</si>
  <si>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</si>
  <si>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</si>
  <si>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</si>
  <si>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</si>
  <si>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</si>
  <si>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</si>
  <si>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</si>
  <si>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</si>
  <si>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</si>
  <si>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</si>
  <si>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</si>
  <si>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</si>
  <si>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</si>
  <si>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</si>
  <si>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</si>
  <si>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</si>
  <si>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</si>
  <si>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</si>
  <si>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</si>
  <si>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</si>
  <si>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</si>
  <si>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</si>
  <si>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</si>
  <si>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</si>
  <si>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</si>
  <si>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</si>
  <si>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</si>
  <si>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</si>
  <si>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</si>
  <si>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</si>
  <si>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</si>
  <si>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</si>
  <si>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</si>
  <si>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</si>
  <si>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</si>
  <si>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</si>
  <si>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</si>
  <si>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</si>
  <si>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</si>
  <si>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</si>
  <si>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</si>
  <si>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</si>
  <si>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</si>
  <si>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</si>
  <si>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</si>
  <si>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</si>
  <si>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</si>
  <si>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</si>
  <si>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</si>
  <si>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</si>
  <si>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</si>
  <si>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</si>
  <si>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</si>
  <si>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</si>
  <si>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</si>
  <si>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</si>
  <si>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</si>
  <si>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</si>
  <si>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</si>
  <si>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</si>
  <si>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</si>
  <si>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</si>
  <si>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</si>
  <si>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</si>
  <si>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</si>
  <si>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</si>
  <si>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</si>
  <si>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</si>
  <si>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</si>
  <si>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</si>
  <si>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</si>
  <si>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</si>
  <si>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</si>
  <si>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</si>
  <si>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</si>
  <si>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</si>
  <si>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</si>
  <si>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</si>
  <si>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</si>
  <si>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</si>
  <si>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</si>
  <si>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</si>
  <si>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</si>
  <si>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</si>
  <si>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</si>
  <si>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</si>
  <si>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</si>
  <si>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</si>
  <si>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</si>
  <si>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</si>
  <si>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</si>
  <si>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</si>
  <si>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</si>
  <si>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</si>
  <si>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</si>
  <si>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</si>
  <si>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</si>
  <si>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</si>
  <si>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</si>
  <si>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</si>
  <si>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</si>
  <si>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</si>
  <si>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</si>
  <si>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</si>
  <si>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</si>
  <si>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</si>
  <si>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</si>
  <si>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</si>
  <si>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</si>
  <si>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</si>
  <si>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</si>
  <si>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</si>
  <si>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</si>
  <si>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</si>
  <si>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</si>
  <si>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</si>
  <si>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</si>
  <si>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</si>
  <si>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</si>
  <si>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</si>
  <si>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</si>
  <si>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</si>
  <si>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</si>
  <si>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</si>
  <si>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</si>
  <si>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</si>
  <si>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</si>
  <si>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</si>
  <si>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</si>
  <si>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</si>
  <si>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</si>
  <si>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</si>
  <si>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</si>
  <si>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</si>
  <si>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</si>
  <si>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</si>
  <si>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</si>
  <si>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</si>
  <si>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</si>
  <si>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</si>
  <si>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</si>
  <si>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</si>
  <si>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</si>
  <si>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</si>
  <si>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</si>
  <si>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</si>
  <si>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</si>
  <si>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</si>
  <si>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</si>
  <si>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</si>
  <si>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</si>
  <si>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</si>
  <si>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</si>
  <si>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</si>
  <si>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</si>
  <si>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</si>
  <si>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</si>
  <si>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</si>
  <si>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</si>
  <si>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</si>
  <si>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</si>
  <si>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</si>
  <si>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</si>
  <si>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</si>
  <si>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</si>
  <si>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</si>
  <si>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</si>
  <si>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</si>
  <si>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</si>
  <si>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</si>
  <si>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</si>
  <si>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</si>
  <si>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</si>
  <si>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</si>
  <si>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</si>
  <si>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</si>
  <si>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</si>
  <si>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</si>
  <si>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</si>
  <si>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</si>
  <si>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</si>
  <si>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</si>
  <si>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</si>
  <si>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</si>
  <si>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</si>
  <si>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</si>
  <si>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</si>
  <si>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</si>
  <si>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</si>
  <si>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</si>
  <si>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</si>
  <si>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</si>
  <si>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</si>
  <si>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</si>
  <si>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</si>
  <si>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</si>
  <si>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</si>
  <si>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</si>
  <si>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</si>
  <si>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</si>
  <si>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</si>
  <si>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</si>
  <si>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</si>
  <si>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</si>
  <si>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</si>
  <si>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</si>
  <si>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</si>
  <si>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</si>
  <si>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</si>
  <si>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</si>
  <si>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</si>
  <si>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</si>
  <si>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</si>
  <si>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</si>
  <si>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</si>
  <si>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</si>
  <si>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</si>
  <si>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</si>
  <si>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</si>
  <si>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</si>
  <si>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</si>
  <si>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</si>
  <si>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</si>
  <si>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</si>
  <si>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</si>
  <si>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</si>
  <si>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</si>
  <si>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</si>
  <si>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</si>
  <si>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</si>
  <si>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</si>
  <si>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</si>
  <si>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</si>
  <si>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</si>
  <si>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</si>
  <si>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</si>
  <si>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</si>
  <si>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</si>
  <si>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</si>
  <si>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</si>
  <si>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</si>
  <si>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</si>
  <si>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</si>
  <si>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</si>
  <si>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</si>
  <si>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</si>
  <si>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</si>
  <si>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</si>
  <si>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</si>
  <si>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</si>
  <si>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</si>
  <si>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</si>
  <si>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</si>
  <si>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</si>
  <si>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</si>
  <si>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</si>
  <si>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</si>
  <si>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</si>
  <si>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</si>
  <si>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</si>
  <si>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</si>
  <si>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</si>
  <si>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</si>
  <si>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</si>
  <si>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</si>
  <si>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</si>
  <si>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</si>
  <si>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</si>
  <si>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</si>
  <si>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</si>
  <si>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</si>
  <si>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</si>
  <si>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</si>
  <si>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</si>
  <si>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</si>
  <si>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</si>
  <si>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</si>
  <si>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</si>
  <si>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</si>
  <si>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</si>
  <si>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</si>
  <si>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</si>
  <si>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</si>
  <si>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</si>
  <si>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</si>
  <si>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</si>
  <si>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</si>
  <si>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</si>
  <si>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</si>
  <si>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</si>
  <si>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</si>
  <si>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</si>
  <si>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</si>
  <si>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</si>
  <si>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</si>
  <si>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</si>
  <si>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</si>
  <si>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</si>
  <si>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</si>
  <si>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</si>
  <si>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</si>
  <si>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</si>
  <si>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</si>
  <si>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</si>
  <si>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</si>
  <si>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</si>
  <si>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</si>
  <si>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</si>
  <si>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</si>
  <si>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</si>
  <si>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</si>
  <si>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</si>
  <si>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</si>
  <si>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</si>
  <si>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</si>
  <si>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</si>
  <si>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</si>
  <si>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</si>
  <si>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</si>
  <si>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</si>
  <si>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</si>
  <si>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</si>
  <si>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</si>
  <si>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</si>
  <si>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</si>
  <si>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</si>
  <si>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</si>
  <si>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</si>
  <si>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</si>
  <si>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</si>
  <si>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</si>
  <si>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</si>
  <si>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</si>
  <si>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</si>
  <si>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</si>
  <si>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</si>
  <si>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</si>
  <si>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</si>
  <si>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</si>
  <si>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</si>
  <si>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</si>
  <si>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</si>
  <si>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</si>
  <si>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</si>
  <si>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</si>
  <si>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</si>
  <si>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</si>
  <si>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</si>
  <si>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</si>
  <si>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</si>
  <si>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</si>
  <si>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</si>
  <si>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</si>
  <si>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</si>
  <si>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</si>
  <si>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</si>
  <si>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</si>
  <si>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</si>
  <si>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</si>
  <si>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</si>
  <si>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</si>
  <si>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</si>
  <si>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</si>
  <si>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</si>
  <si>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</si>
  <si>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</si>
  <si>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</si>
  <si>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</si>
  <si>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</si>
  <si>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</si>
  <si>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</si>
  <si>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</si>
  <si>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</si>
  <si>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</si>
  <si>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</si>
  <si>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</si>
  <si>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</si>
  <si>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</si>
  <si>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</si>
  <si>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</si>
  <si>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</si>
  <si>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</si>
  <si>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</si>
  <si>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</si>
  <si>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</si>
  <si>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</si>
  <si>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</si>
  <si>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</si>
  <si>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</si>
  <si>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</si>
  <si>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</si>
  <si>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</si>
  <si>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</si>
  <si>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</si>
  <si>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</si>
  <si>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</si>
  <si>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</si>
  <si>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</si>
  <si>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</si>
  <si>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</si>
  <si>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</si>
  <si>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</si>
  <si>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</si>
  <si>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</si>
  <si>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</si>
  <si>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</si>
  <si>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</si>
  <si>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</si>
  <si>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</si>
  <si>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</si>
  <si>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</si>
  <si>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</si>
  <si>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</si>
  <si>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</si>
  <si>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</si>
  <si>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</si>
  <si>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</si>
  <si>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</si>
  <si>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</si>
  <si>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</si>
  <si>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</si>
  <si>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</si>
  <si>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</si>
  <si>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</si>
  <si>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</si>
  <si>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</si>
  <si>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</si>
  <si>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</si>
  <si>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</si>
  <si>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</si>
  <si>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</si>
  <si>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</si>
  <si>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</si>
  <si>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</si>
  <si>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</si>
  <si>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</si>
  <si>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</si>
  <si>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</si>
  <si>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</si>
  <si>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</si>
  <si>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</si>
  <si>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</si>
  <si>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</si>
  <si>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</si>
  <si>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</si>
  <si>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</si>
  <si>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</si>
  <si>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</si>
  <si>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</si>
  <si>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</si>
  <si>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</si>
  <si>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</si>
  <si>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</si>
  <si>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</si>
  <si>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</si>
  <si>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</si>
  <si>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</si>
  <si>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</si>
  <si>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</si>
  <si>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</si>
  <si>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</si>
  <si>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</si>
  <si>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</si>
  <si>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</si>
  <si>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</si>
  <si>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</si>
  <si>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</si>
  <si>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</si>
  <si>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</si>
  <si>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</si>
  <si>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</si>
  <si>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</si>
  <si>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</si>
  <si>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</si>
  <si>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</si>
  <si>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</si>
  <si>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</si>
  <si>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</si>
  <si>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</si>
  <si>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</si>
  <si>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</si>
  <si>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</si>
  <si>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</si>
  <si>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</si>
  <si>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</si>
  <si>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</si>
  <si>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</si>
  <si>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</si>
  <si>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</si>
  <si>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</si>
  <si>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</si>
  <si>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</si>
  <si>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</si>
  <si>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</si>
  <si>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</si>
  <si>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</si>
  <si>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</si>
  <si>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</si>
  <si>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</si>
  <si>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</si>
  <si>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</si>
  <si>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</si>
  <si>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</si>
  <si>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</si>
  <si>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</si>
  <si>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</si>
  <si>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</si>
  <si>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</si>
  <si>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</si>
  <si>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</si>
  <si>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</si>
  <si>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</si>
  <si>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</si>
  <si>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</si>
  <si>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</si>
  <si>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</si>
  <si>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</si>
  <si>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</si>
  <si>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</si>
  <si>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</si>
  <si>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</si>
  <si>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</si>
  <si>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</si>
  <si>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</si>
  <si>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</si>
  <si>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</si>
  <si>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</si>
  <si>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</si>
  <si>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</si>
  <si>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</si>
  <si>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</si>
  <si>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</si>
  <si>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</si>
  <si>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</si>
  <si>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</si>
  <si>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</si>
  <si>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</si>
  <si>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</si>
  <si>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</si>
  <si>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</si>
  <si>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</si>
  <si>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</si>
  <si>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</si>
  <si>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</si>
  <si>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</si>
  <si>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</si>
  <si>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</si>
  <si>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</si>
  <si>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</si>
  <si>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</si>
  <si>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</si>
  <si>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</si>
  <si>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</si>
  <si>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</si>
  <si>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</si>
  <si>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</si>
  <si>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</si>
  <si>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</si>
  <si>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</si>
  <si>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</si>
  <si>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</si>
  <si>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</si>
  <si>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</si>
  <si>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</si>
  <si>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</si>
  <si>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</si>
  <si>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</si>
  <si>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</si>
  <si>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</si>
  <si>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</si>
  <si>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</si>
  <si>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</si>
  <si>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</si>
  <si>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</si>
  <si>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</si>
  <si>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</si>
  <si>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</si>
  <si>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</si>
  <si>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</si>
  <si>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</si>
  <si>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</si>
  <si>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</si>
  <si>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</si>
  <si>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</si>
  <si>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</si>
  <si>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</si>
  <si>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</si>
  <si>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</si>
  <si>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</si>
  <si>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</si>
  <si>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</si>
  <si>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</si>
  <si>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</si>
  <si>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</si>
  <si>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</si>
  <si>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</si>
  <si>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</si>
  <si>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</si>
  <si>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</si>
  <si>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</si>
  <si>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</si>
  <si>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</si>
  <si>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</si>
  <si>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</si>
  <si>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</si>
  <si>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</si>
  <si>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</si>
  <si>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</si>
  <si>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</si>
  <si>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</si>
  <si>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</si>
  <si>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</si>
  <si>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</si>
  <si>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</si>
  <si>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</si>
  <si>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</si>
  <si>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</si>
  <si>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</si>
  <si>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</si>
  <si>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</si>
  <si>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</si>
  <si>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</si>
  <si>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</si>
  <si>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</si>
  <si>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</si>
  <si>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</si>
  <si>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</si>
  <si>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</si>
  <si>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</si>
  <si>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</si>
  <si>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</si>
  <si>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</si>
  <si>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</si>
  <si>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</si>
  <si>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</si>
  <si>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</si>
  <si>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</si>
  <si>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</si>
  <si>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</si>
  <si>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</si>
  <si>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</si>
  <si>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</si>
  <si>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</si>
  <si>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</si>
  <si>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</si>
  <si>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</si>
  <si>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</si>
  <si>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</si>
  <si>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</si>
  <si>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</si>
  <si>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</si>
  <si>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</si>
  <si>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</si>
  <si>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</si>
  <si>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</si>
  <si>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</si>
  <si>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</si>
  <si>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</si>
  <si>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</si>
  <si>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</si>
  <si>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</si>
  <si>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</si>
  <si>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</si>
  <si>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</si>
  <si>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</si>
  <si>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</si>
  <si>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</si>
  <si>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</si>
  <si>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</si>
  <si>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</si>
  <si>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</si>
  <si>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</si>
  <si>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</si>
  <si>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</si>
  <si>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</si>
  <si>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</si>
  <si>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</si>
  <si>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</si>
  <si>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</si>
  <si>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</si>
  <si>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</si>
  <si>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</si>
  <si>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</si>
  <si>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</si>
  <si>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</si>
  <si>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</si>
  <si>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</si>
  <si>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</si>
  <si>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</si>
  <si>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</si>
  <si>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</si>
  <si>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</si>
  <si>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</si>
  <si>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</si>
  <si>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</si>
  <si>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</si>
  <si>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</si>
  <si>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</si>
  <si>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</si>
  <si>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</si>
  <si>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</si>
  <si>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</si>
  <si>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</si>
  <si>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</si>
  <si>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</si>
  <si>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</si>
  <si>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</si>
  <si>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</si>
  <si>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</si>
  <si>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</si>
  <si>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</si>
  <si>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</si>
  <si>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</si>
  <si>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</si>
  <si>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</si>
  <si>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</si>
  <si>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</si>
  <si>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</si>
  <si>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</si>
  <si>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</si>
  <si>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</si>
  <si>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</si>
  <si>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</si>
  <si>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</si>
  <si>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</si>
  <si>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</si>
  <si>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</si>
  <si>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</si>
  <si>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</si>
  <si>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</si>
  <si>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</si>
  <si>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</si>
  <si>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</si>
  <si>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</si>
  <si>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</si>
  <si>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</si>
  <si>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</si>
  <si>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</si>
  <si>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</si>
  <si>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</si>
  <si>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</si>
  <si>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</si>
  <si>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</si>
  <si>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</si>
  <si>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</si>
  <si>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</si>
  <si>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</si>
  <si>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</si>
  <si>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</si>
  <si>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</si>
  <si>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</si>
  <si>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</si>
  <si>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</si>
  <si>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</si>
  <si>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</si>
  <si>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</si>
  <si>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</si>
  <si>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</si>
  <si>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</si>
  <si>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</si>
  <si>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</si>
  <si>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</si>
  <si>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</si>
  <si>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</si>
  <si>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</si>
  <si>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</si>
  <si>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</si>
  <si>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</si>
  <si>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</si>
  <si>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</si>
  <si>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</si>
  <si>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</si>
  <si>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</si>
  <si>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</si>
  <si>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</si>
  <si>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</si>
  <si>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</si>
  <si>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</si>
  <si>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</si>
  <si>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</si>
  <si>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</si>
  <si>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</si>
  <si>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</si>
  <si>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</si>
  <si>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</si>
  <si>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</si>
  <si>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</si>
  <si>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</si>
  <si>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</si>
  <si>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</si>
  <si>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</si>
  <si>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</si>
  <si>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</si>
  <si>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</si>
  <si>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</si>
  <si>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</si>
  <si>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</si>
  <si>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</si>
  <si>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</si>
  <si>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</si>
  <si>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</si>
  <si>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</si>
  <si>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</si>
  <si>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</si>
  <si>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</si>
  <si>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</si>
  <si>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</si>
  <si>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</si>
  <si>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</si>
  <si>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</si>
  <si>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</si>
  <si>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</si>
  <si>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</si>
  <si>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</si>
  <si>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</si>
  <si>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</si>
  <si>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</si>
  <si>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</si>
  <si>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</si>
  <si>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</si>
  <si>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</si>
  <si>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</si>
  <si>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</si>
  <si>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</si>
  <si>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</si>
  <si>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</si>
  <si>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</si>
  <si>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</si>
  <si>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</si>
  <si>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</si>
  <si>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</si>
  <si>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</si>
  <si>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</si>
  <si>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</si>
  <si>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</si>
  <si>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</si>
  <si>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</si>
  <si>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</si>
  <si>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</si>
  <si>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</si>
  <si>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</si>
  <si>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</si>
  <si>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</si>
  <si>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</si>
  <si>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</si>
  <si>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</si>
  <si>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</si>
  <si>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</si>
  <si>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</si>
  <si>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</si>
  <si>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</si>
  <si>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</si>
  <si>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</si>
  <si>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</si>
  <si>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</si>
  <si>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</si>
  <si>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</si>
  <si>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</si>
  <si>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</si>
  <si>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</si>
  <si>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</si>
  <si>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</si>
  <si>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</si>
  <si>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</si>
  <si>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</si>
  <si>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</si>
  <si>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</si>
  <si>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</si>
  <si>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</si>
  <si>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</si>
  <si>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</si>
  <si>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</si>
  <si>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</si>
  <si>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</si>
  <si>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</si>
  <si>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</si>
  <si>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</si>
  <si>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</si>
  <si>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</si>
  <si>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</si>
  <si>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</si>
  <si>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</si>
  <si>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</si>
  <si>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</si>
  <si>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</si>
  <si>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</si>
  <si>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</si>
  <si>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</si>
  <si>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</si>
  <si>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</si>
  <si>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</si>
  <si>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</si>
  <si>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</si>
  <si>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</si>
  <si>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</si>
  <si>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</si>
  <si>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</si>
  <si>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</si>
  <si>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</si>
  <si>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</si>
  <si>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</si>
  <si>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</si>
  <si>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</si>
  <si>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</si>
  <si>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</si>
  <si>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</si>
  <si>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</si>
  <si>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</si>
  <si>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</si>
  <si>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</si>
  <si>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</si>
  <si>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</si>
  <si>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</si>
  <si>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</si>
  <si>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</si>
  <si>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</si>
  <si>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</si>
  <si>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</si>
  <si>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</si>
  <si>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</si>
  <si>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</si>
  <si>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</si>
  <si>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</si>
  <si>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</si>
  <si>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</si>
  <si>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</si>
  <si>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</si>
  <si>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</si>
  <si>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</si>
  <si>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</si>
  <si>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</si>
  <si>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</si>
  <si>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</si>
  <si>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</si>
  <si>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</si>
  <si>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</si>
  <si>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</si>
  <si>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</si>
  <si>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</si>
  <si>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</si>
  <si>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</si>
  <si>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</si>
  <si>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</si>
  <si>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</si>
  <si>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</si>
  <si>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</si>
  <si>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</si>
  <si>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</si>
  <si>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</si>
  <si>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</si>
  <si>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</si>
  <si>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</si>
  <si>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</si>
  <si>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</si>
  <si>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</si>
  <si>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</si>
  <si>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</si>
  <si>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</si>
  <si>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</si>
  <si>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</si>
  <si>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</si>
  <si>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</si>
  <si>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</si>
  <si>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</si>
  <si>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</si>
  <si>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</si>
  <si>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</si>
  <si>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</si>
  <si>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</si>
  <si>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</si>
  <si>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</si>
  <si>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</si>
  <si>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</si>
  <si>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</si>
  <si>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</si>
  <si>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</si>
  <si>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</si>
  <si>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</si>
  <si>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</si>
  <si>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</si>
  <si>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</si>
  <si>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</si>
  <si>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</si>
  <si>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</si>
  <si>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</si>
  <si>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</si>
  <si>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</si>
  <si>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</si>
  <si>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</si>
  <si>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</si>
  <si>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</si>
  <si>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</si>
  <si>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</si>
  <si>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</si>
  <si>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</si>
  <si>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</si>
  <si>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</si>
  <si>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</si>
  <si>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</si>
  <si>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</si>
  <si>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</si>
  <si>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</si>
  <si>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</si>
  <si>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</si>
  <si>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</si>
  <si>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</si>
  <si>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</si>
  <si>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</si>
  <si>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</si>
  <si>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</si>
  <si>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</si>
  <si>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</si>
  <si>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</si>
  <si>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</si>
  <si>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</si>
  <si>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</si>
  <si>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</si>
  <si>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</si>
  <si>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</si>
  <si>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</si>
  <si>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</si>
  <si>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</si>
  <si>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</si>
  <si>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</si>
  <si>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</si>
  <si>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</si>
  <si>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</si>
  <si>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</si>
  <si>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</si>
  <si>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</si>
  <si>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</si>
  <si>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</si>
  <si>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</si>
  <si>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</si>
  <si>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</si>
  <si>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</si>
  <si>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</si>
  <si>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</si>
  <si>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</si>
  <si>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</si>
  <si>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</si>
  <si>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</si>
  <si>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</si>
  <si>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</si>
  <si>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</si>
  <si>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</si>
  <si>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</si>
  <si>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</si>
  <si>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</si>
  <si>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</si>
  <si>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</si>
  <si>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</si>
  <si>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</si>
  <si>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</si>
  <si>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</si>
  <si>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</si>
  <si>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</si>
  <si>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</si>
  <si>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</si>
  <si>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</si>
  <si>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</si>
  <si>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</si>
  <si>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</si>
  <si>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</si>
  <si>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</si>
  <si>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</si>
  <si>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</si>
  <si>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</si>
  <si>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</si>
  <si>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</si>
  <si>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</si>
  <si>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</si>
  <si>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</si>
  <si>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</si>
  <si>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</si>
  <si>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</si>
  <si>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</si>
  <si>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</si>
  <si>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</si>
  <si>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</si>
  <si>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</si>
  <si>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</si>
  <si>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</si>
  <si>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</si>
  <si>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</si>
  <si>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</si>
  <si>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</si>
  <si>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</si>
  <si>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</si>
  <si>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</si>
  <si>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</si>
  <si>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</si>
  <si>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</si>
  <si>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</si>
  <si>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</si>
  <si>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</si>
  <si>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</si>
  <si>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</si>
  <si>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</si>
  <si>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</si>
  <si>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</si>
  <si>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</si>
  <si>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</si>
  <si>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</si>
  <si>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</si>
  <si>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</si>
  <si>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</si>
  <si>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</si>
  <si>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</si>
  <si>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</si>
  <si>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</si>
  <si>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</si>
  <si>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</si>
  <si>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</si>
  <si>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</si>
  <si>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</si>
  <si>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</si>
  <si>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</si>
  <si>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</si>
  <si>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</si>
  <si>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</si>
  <si>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</si>
  <si>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</si>
  <si>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</si>
  <si>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</si>
  <si>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</si>
  <si>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</si>
  <si>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</si>
  <si>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</si>
  <si>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</si>
  <si>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</si>
  <si>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</si>
  <si>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</si>
  <si>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</si>
  <si>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</si>
  <si>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</si>
  <si>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</si>
  <si>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</si>
  <si>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</si>
  <si>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</si>
  <si>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</si>
  <si>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</si>
  <si>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</si>
  <si>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</si>
  <si>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</si>
  <si>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</si>
  <si>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</si>
  <si>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</si>
  <si>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</si>
  <si>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</si>
  <si>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</si>
  <si>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</si>
  <si>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</si>
  <si>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</si>
  <si>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</si>
  <si>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</si>
  <si>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</si>
  <si>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</si>
  <si>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</si>
  <si>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</si>
  <si>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</si>
  <si>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</si>
  <si>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</si>
  <si>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</si>
  <si>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</si>
  <si>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</si>
  <si>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</si>
  <si>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</si>
  <si>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</si>
  <si>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</si>
  <si>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</si>
  <si>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</si>
  <si>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</si>
  <si>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</si>
  <si>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</si>
  <si>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</si>
  <si>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</si>
  <si>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</si>
  <si>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</si>
  <si>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</si>
  <si>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</si>
  <si>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</si>
  <si>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</si>
  <si>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</si>
  <si>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</si>
  <si>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</si>
  <si>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</si>
  <si>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</si>
  <si>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</si>
  <si>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</si>
  <si>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</si>
  <si>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</si>
  <si>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</si>
  <si>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</si>
  <si>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</si>
  <si>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</si>
  <si>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</si>
  <si>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</si>
  <si>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</si>
  <si>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</si>
  <si>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</si>
  <si>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</si>
  <si>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</si>
  <si>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</si>
  <si>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</si>
  <si>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</si>
  <si>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</si>
  <si>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</si>
  <si>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</si>
  <si>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</si>
  <si>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</si>
  <si>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</si>
  <si>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</si>
  <si>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</si>
  <si>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</si>
  <si>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</si>
  <si>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</si>
  <si>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</si>
  <si>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</si>
  <si>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</si>
  <si>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</si>
  <si>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</si>
  <si>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</si>
  <si>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</si>
  <si>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</si>
  <si>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</si>
  <si>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</si>
  <si>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</si>
  <si>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</si>
  <si>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</si>
  <si>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</si>
  <si>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</si>
  <si>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</si>
  <si>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</si>
  <si>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</si>
  <si>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</si>
  <si>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</si>
  <si>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</si>
  <si>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</si>
  <si>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</si>
  <si>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</si>
  <si>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</si>
  <si>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</si>
  <si>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</si>
  <si>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</si>
  <si>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</si>
  <si>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</si>
  <si>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</si>
  <si>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</si>
  <si>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</si>
  <si>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</si>
  <si>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</si>
  <si>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</si>
  <si>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</si>
  <si>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</si>
  <si>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</si>
  <si>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</si>
  <si>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</si>
  <si>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</si>
  <si>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</si>
  <si>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</si>
  <si>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</si>
  <si>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</si>
  <si>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</si>
  <si>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</si>
  <si>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</si>
  <si>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</si>
  <si>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</si>
  <si>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</si>
  <si>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</si>
  <si>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</si>
  <si>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</si>
  <si>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</si>
  <si>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</si>
  <si>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</si>
  <si>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</si>
  <si>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</si>
  <si>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</si>
  <si>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</si>
  <si>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</si>
  <si>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</si>
  <si>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</si>
  <si>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</si>
  <si>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</si>
  <si>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</si>
  <si>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</si>
  <si>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</si>
  <si>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</si>
  <si>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</si>
  <si>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</si>
  <si>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</si>
  <si>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</si>
  <si>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</si>
  <si>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</si>
  <si>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</si>
  <si>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</si>
  <si>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</si>
  <si>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</si>
  <si>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</si>
  <si>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</si>
  <si>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</si>
  <si>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</si>
  <si>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</si>
  <si>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</si>
  <si>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</si>
  <si>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</si>
  <si>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</si>
  <si>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</si>
  <si>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</si>
  <si>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</si>
  <si>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</si>
  <si>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</si>
  <si>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</si>
  <si>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</si>
  <si>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</si>
  <si>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</si>
  <si>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</si>
  <si>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</si>
  <si>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</si>
  <si>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</si>
  <si>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</si>
  <si>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</si>
  <si>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</si>
  <si>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</si>
  <si>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</si>
  <si>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</si>
  <si>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</si>
  <si>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</si>
  <si>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</si>
  <si>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</si>
  <si>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</si>
  <si>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</si>
  <si>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</si>
  <si>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</si>
  <si>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</si>
  <si>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</si>
  <si>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</si>
  <si>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</si>
  <si>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</si>
  <si>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</si>
  <si>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</si>
  <si>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</si>
  <si>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</si>
  <si>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</si>
  <si>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</si>
  <si>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</si>
  <si>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</si>
  <si>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</si>
  <si>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</si>
  <si>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</si>
  <si>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</si>
  <si>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</si>
  <si>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</si>
  <si>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</si>
  <si>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</si>
  <si>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</si>
  <si>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</si>
  <si>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</si>
  <si>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</si>
  <si>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</si>
  <si>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</si>
  <si>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</si>
  <si>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</si>
  <si>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</si>
  <si>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</si>
  <si>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</si>
  <si>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</si>
  <si>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</si>
  <si>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</si>
  <si>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</si>
  <si>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</si>
  <si>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</si>
  <si>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</si>
  <si>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</si>
  <si>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</si>
  <si>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</si>
  <si>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</si>
  <si>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</si>
  <si>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</si>
  <si>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</si>
  <si>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</si>
  <si>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</si>
  <si>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</si>
  <si>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</si>
  <si>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</si>
  <si>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</si>
  <si>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</si>
  <si>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</si>
  <si>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</si>
  <si>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</si>
  <si>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</si>
  <si>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</si>
  <si>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</si>
  <si>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</si>
  <si>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</si>
  <si>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</si>
  <si>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</si>
  <si>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</si>
  <si>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</si>
  <si>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</si>
  <si>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</si>
  <si>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</si>
  <si>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</si>
  <si>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</si>
  <si>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</si>
  <si>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</si>
  <si>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</si>
  <si>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</si>
  <si>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</si>
  <si>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</si>
  <si>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</si>
  <si>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</si>
  <si>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</si>
  <si>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</si>
  <si>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</si>
  <si>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</si>
  <si>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</si>
  <si>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</si>
  <si>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</si>
  <si>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</si>
  <si>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</si>
  <si>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</si>
  <si>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</si>
  <si>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</si>
  <si>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</si>
  <si>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</si>
  <si>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</si>
  <si>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</si>
  <si>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</si>
  <si>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</si>
  <si>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</si>
  <si>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</si>
  <si>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</si>
  <si>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</si>
  <si>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</si>
  <si>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</si>
  <si>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</si>
  <si>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</si>
  <si>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</si>
  <si>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</si>
  <si>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</si>
  <si>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</si>
  <si>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</si>
  <si>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</si>
  <si>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</si>
  <si>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</si>
  <si>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</si>
  <si>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</si>
  <si>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</si>
  <si>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</si>
  <si>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</si>
  <si>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</si>
  <si>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</si>
  <si>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</si>
  <si>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</si>
  <si>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</si>
  <si>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</si>
  <si>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</si>
  <si>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</si>
  <si>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</si>
  <si>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</si>
  <si>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</si>
  <si>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</si>
  <si>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</si>
  <si>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</si>
  <si>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</si>
  <si>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</si>
  <si>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</si>
  <si>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</si>
  <si>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</si>
  <si>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</si>
  <si>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</si>
  <si>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</si>
  <si>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</si>
  <si>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</si>
  <si>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</si>
  <si>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</si>
  <si>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</si>
  <si>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</si>
  <si>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</si>
  <si>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</si>
  <si>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</si>
  <si>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</si>
  <si>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</si>
  <si>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</si>
  <si>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</si>
  <si>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</si>
  <si>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</si>
  <si>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</si>
  <si>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</si>
  <si>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</si>
  <si>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</si>
  <si>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</si>
  <si>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</si>
  <si>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</si>
  <si>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</si>
  <si>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</si>
  <si>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</si>
  <si>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</si>
  <si>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</si>
  <si>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</si>
  <si>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</si>
  <si>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</si>
  <si>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</si>
  <si>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</si>
  <si>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</si>
  <si>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</si>
  <si>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</si>
  <si>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</si>
  <si>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</si>
  <si>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</si>
  <si>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</si>
  <si>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</si>
  <si>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</si>
  <si>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</si>
  <si>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</si>
  <si>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</si>
  <si>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</si>
  <si>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</si>
  <si>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</si>
  <si>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</si>
  <si>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</si>
  <si>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</si>
  <si>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</si>
  <si>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</si>
  <si>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</si>
  <si>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</si>
  <si>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</si>
  <si>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</si>
  <si>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</si>
  <si>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</si>
  <si>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</si>
  <si>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</si>
  <si>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</si>
  <si>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</si>
  <si>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</si>
  <si>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</si>
  <si>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</si>
  <si>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</si>
  <si>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</si>
  <si>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</si>
  <si>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</si>
  <si>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</si>
  <si>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</si>
  <si>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</si>
  <si>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</si>
  <si>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</si>
  <si>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</si>
  <si>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</si>
  <si>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</si>
  <si>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</si>
  <si>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</si>
  <si>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</si>
  <si>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</si>
  <si>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</si>
  <si>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</si>
  <si>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</si>
  <si>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</si>
  <si>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</si>
  <si>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</si>
  <si>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</si>
  <si>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</si>
  <si>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</si>
  <si>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</si>
  <si>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</si>
  <si>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</si>
  <si>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</si>
  <si>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</si>
  <si>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</si>
  <si>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</si>
  <si>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</si>
  <si>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</si>
  <si>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</si>
  <si>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</si>
  <si>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</si>
  <si>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</si>
  <si>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</si>
  <si>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</si>
  <si>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</si>
  <si>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</si>
  <si>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</si>
  <si>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</si>
  <si>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</si>
  <si>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</si>
  <si>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</si>
  <si>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</si>
  <si>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</si>
  <si>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</si>
  <si>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</si>
  <si>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</si>
  <si>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</si>
  <si>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</si>
  <si>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</si>
  <si>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</si>
  <si>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</si>
  <si>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</si>
  <si>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</si>
  <si>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</si>
  <si>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</si>
  <si>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</si>
  <si>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</si>
  <si>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</si>
  <si>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</si>
  <si>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</si>
  <si>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</si>
  <si>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</si>
  <si>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</si>
  <si>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</si>
  <si>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</si>
  <si>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</si>
  <si>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</si>
  <si>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</si>
  <si>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</si>
  <si>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</si>
  <si>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</si>
  <si>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</si>
  <si>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</si>
  <si>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</si>
  <si>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</si>
  <si>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</si>
  <si>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</si>
  <si>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</si>
  <si>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</si>
  <si>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</si>
  <si>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</si>
  <si>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</si>
  <si>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</si>
  <si>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</si>
  <si>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</si>
  <si>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</si>
  <si>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</si>
  <si>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</si>
  <si>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</si>
  <si>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</si>
  <si>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</si>
  <si>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</si>
  <si>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</si>
  <si>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</si>
  <si>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</si>
  <si>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</si>
  <si>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</si>
  <si>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</si>
  <si>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</si>
  <si>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</si>
  <si>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</si>
  <si>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</si>
  <si>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</si>
  <si>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</si>
  <si>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</si>
  <si>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</si>
  <si>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</si>
  <si>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</si>
  <si>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</si>
  <si>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</si>
  <si>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</si>
  <si>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</si>
  <si>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</si>
  <si>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</si>
  <si>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</si>
  <si>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</si>
  <si>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</si>
  <si>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</si>
  <si>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</si>
  <si>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</si>
  <si>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</si>
  <si>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</si>
  <si>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</si>
  <si>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</si>
  <si>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</si>
  <si>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</si>
  <si>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</si>
  <si>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</si>
  <si>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</si>
  <si>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</si>
  <si>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</si>
  <si>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</si>
  <si>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</si>
  <si>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</si>
  <si>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</si>
  <si>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</si>
  <si>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</si>
  <si>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</si>
  <si>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</si>
  <si>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</si>
  <si>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</si>
  <si>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</si>
  <si>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</si>
  <si>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</si>
  <si>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</si>
  <si>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</si>
  <si>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</si>
  <si>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</si>
  <si>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</si>
  <si>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</si>
  <si>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</si>
  <si>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</si>
  <si>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</si>
  <si>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</si>
  <si>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</si>
  <si>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</si>
  <si>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</si>
  <si>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</si>
  <si>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</si>
  <si>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</si>
  <si>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</si>
  <si>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</si>
  <si>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</si>
  <si>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</si>
  <si>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</si>
  <si>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</si>
  <si>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</si>
  <si>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</si>
  <si>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</si>
  <si>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</si>
  <si>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</si>
  <si>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</si>
  <si>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</si>
  <si>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</si>
  <si>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</si>
  <si>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</si>
  <si>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</si>
  <si>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</si>
  <si>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</si>
  <si>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</si>
  <si>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</si>
  <si>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</si>
  <si>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</si>
  <si>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</si>
  <si>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</si>
  <si>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</si>
  <si>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</si>
  <si>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</si>
  <si>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</si>
  <si>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</si>
  <si>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</si>
  <si>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</si>
  <si>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</si>
  <si>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</si>
  <si>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</si>
  <si>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</si>
  <si>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</si>
  <si>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</si>
  <si>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</si>
  <si>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</si>
  <si>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</si>
  <si>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</si>
  <si>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</si>
  <si>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</si>
  <si>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</si>
  <si>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</si>
  <si>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</si>
  <si>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</si>
  <si>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</si>
  <si>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</si>
  <si>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</si>
  <si>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</si>
  <si>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</si>
  <si>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</si>
  <si>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</si>
  <si>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</si>
  <si>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</si>
  <si>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</si>
  <si>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</si>
  <si>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</si>
  <si>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</si>
  <si>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</si>
  <si>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</si>
  <si>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</si>
  <si>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</si>
  <si>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</si>
  <si>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</si>
  <si>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</si>
  <si>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</si>
  <si>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</si>
  <si>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</si>
  <si>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</si>
  <si>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</si>
  <si>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</si>
  <si>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</si>
  <si>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</si>
  <si>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</si>
  <si>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</si>
  <si>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</si>
  <si>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</si>
  <si>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</si>
  <si>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</si>
  <si>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</si>
  <si>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</si>
  <si>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</si>
  <si>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</si>
  <si>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</si>
  <si>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</si>
  <si>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</si>
  <si>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</si>
  <si>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</si>
  <si>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</si>
  <si>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</si>
  <si>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</si>
  <si>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</si>
  <si>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</si>
  <si>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</si>
  <si>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</si>
  <si>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</si>
  <si>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</si>
  <si>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</si>
  <si>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</si>
  <si>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</si>
  <si>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</si>
  <si>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</si>
  <si>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</si>
  <si>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</si>
  <si>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</si>
  <si>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</si>
  <si>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</si>
  <si>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</si>
  <si>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</si>
  <si>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</si>
  <si>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</si>
  <si>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</si>
  <si>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</si>
  <si>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</si>
  <si>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</si>
  <si>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</si>
  <si>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</si>
  <si>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</si>
  <si>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</si>
  <si>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</si>
  <si>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</si>
  <si>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</si>
  <si>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</si>
  <si>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</si>
  <si>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</si>
  <si>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</si>
  <si>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</si>
  <si>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</si>
  <si>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</si>
  <si>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</si>
  <si>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</si>
  <si>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</si>
  <si>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</si>
  <si>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</si>
  <si>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</si>
  <si>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</si>
  <si>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</si>
  <si>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</si>
  <si>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</si>
  <si>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</si>
  <si>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</si>
  <si>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</si>
  <si>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</si>
  <si>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</si>
  <si>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</si>
  <si>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</si>
  <si>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</si>
  <si>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</si>
  <si>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</si>
  <si>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</si>
  <si>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</si>
  <si>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</si>
  <si>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</si>
  <si>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</si>
  <si>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</si>
  <si>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</si>
  <si>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</si>
  <si>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</si>
  <si>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</si>
  <si>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</si>
  <si>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</si>
  <si>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</si>
  <si>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</si>
  <si>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</si>
  <si>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</si>
  <si>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</si>
  <si>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</si>
  <si>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</si>
  <si>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</si>
  <si>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</si>
  <si>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</si>
  <si>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</si>
  <si>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</si>
  <si>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</si>
  <si>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</si>
  <si>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</si>
  <si>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</si>
  <si>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</si>
  <si>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</si>
  <si>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</si>
  <si>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</si>
  <si>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</si>
  <si>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</si>
  <si>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</si>
  <si>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</si>
  <si>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</si>
  <si>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</si>
  <si>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</si>
  <si>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</si>
  <si>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</si>
  <si>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</si>
  <si>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</si>
  <si>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</si>
  <si>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</si>
  <si>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</si>
  <si>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</si>
  <si>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</si>
  <si>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</si>
  <si>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</si>
  <si>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</si>
  <si>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</si>
  <si>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</si>
  <si>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</si>
  <si>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</si>
  <si>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</si>
  <si>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</si>
  <si>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</si>
  <si>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</si>
  <si>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</si>
  <si>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</si>
  <si>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</si>
  <si>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</si>
  <si>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</si>
  <si>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</si>
  <si>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</si>
  <si>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</si>
  <si>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</si>
  <si>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</si>
  <si>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</si>
  <si>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</si>
  <si>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</si>
  <si>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</si>
  <si>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</si>
  <si>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</si>
  <si>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</si>
  <si>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</si>
  <si>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</si>
  <si>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</si>
  <si>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</si>
  <si>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</si>
  <si>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</si>
  <si>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</si>
  <si>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</si>
  <si>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</si>
  <si>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</si>
  <si>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</si>
  <si>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</si>
  <si>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</si>
  <si>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</si>
  <si>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</si>
  <si>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</si>
  <si>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</si>
  <si>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</si>
  <si>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</si>
  <si>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</si>
  <si>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</si>
  <si>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</si>
  <si>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</si>
  <si>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</si>
  <si>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</si>
  <si>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</si>
  <si>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</si>
  <si>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</si>
  <si>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</si>
  <si>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</si>
  <si>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</si>
  <si>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</si>
  <si>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</si>
  <si>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</si>
  <si>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</si>
  <si>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</si>
  <si>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</si>
  <si>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</si>
  <si>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</si>
  <si>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</si>
  <si>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</si>
  <si>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</si>
  <si>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</si>
  <si>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</si>
  <si>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</si>
  <si>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</si>
  <si>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</si>
  <si>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</si>
  <si>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</si>
  <si>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</si>
  <si>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</si>
  <si>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</si>
  <si>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</si>
  <si>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</si>
  <si>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</si>
  <si>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</si>
  <si>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</si>
  <si>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</si>
  <si>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</si>
  <si>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</si>
  <si>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</si>
  <si>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</si>
  <si>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</si>
  <si>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</si>
  <si>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</si>
  <si>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</si>
  <si>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</si>
  <si>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</si>
  <si>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</si>
  <si>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</si>
  <si>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</si>
  <si>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</si>
  <si>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</si>
  <si>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</si>
  <si>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</si>
  <si>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</si>
  <si>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</si>
  <si>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</si>
  <si>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</si>
  <si>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</si>
  <si>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</si>
  <si>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</si>
  <si>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</si>
  <si>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</si>
  <si>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</si>
  <si>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</si>
  <si>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</si>
  <si>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</si>
  <si>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</si>
  <si>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</si>
  <si>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</si>
  <si>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</si>
  <si>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</si>
  <si>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</si>
  <si>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</si>
  <si>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</si>
  <si>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</si>
  <si>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</si>
  <si>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</si>
  <si>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</si>
  <si>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</si>
  <si>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</si>
  <si>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</si>
  <si>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</si>
  <si>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</si>
  <si>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</si>
  <si>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</si>
  <si>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</si>
  <si>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</si>
  <si>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</si>
  <si>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</si>
  <si>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</si>
  <si>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</si>
  <si>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</si>
  <si>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</si>
  <si>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</si>
  <si>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</si>
  <si>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</si>
  <si>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</si>
  <si>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</si>
  <si>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</si>
  <si>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</si>
  <si>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</si>
  <si>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</si>
  <si>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</si>
  <si>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</si>
  <si>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</si>
  <si>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</si>
  <si>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</si>
  <si>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</si>
  <si>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</si>
  <si>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</si>
  <si>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</si>
  <si>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</si>
  <si>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</si>
  <si>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</si>
  <si>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</si>
  <si>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</si>
  <si>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</si>
  <si>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</si>
  <si>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</si>
  <si>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</si>
  <si>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</si>
  <si>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</si>
  <si>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</si>
  <si>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</si>
  <si>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</si>
  <si>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</si>
  <si>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</si>
  <si>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</si>
  <si>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</si>
  <si>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</si>
  <si>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</si>
  <si>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</si>
  <si>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</si>
  <si>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</si>
  <si>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</si>
  <si>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</si>
  <si>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</si>
  <si>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</si>
  <si>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</si>
  <si>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</si>
  <si>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</si>
  <si>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</si>
  <si>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</si>
  <si>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</si>
  <si>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</si>
  <si>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</si>
  <si>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</si>
  <si>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</si>
  <si>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</si>
  <si>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</si>
  <si>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</si>
  <si>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</si>
  <si>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</si>
  <si>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</si>
  <si>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</si>
  <si>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</si>
  <si>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</si>
  <si>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</si>
  <si>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</si>
  <si>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</si>
  <si>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</si>
  <si>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</si>
  <si>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</si>
  <si>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</si>
  <si>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</si>
  <si>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</si>
  <si>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</si>
  <si>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</si>
  <si>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</si>
  <si>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</si>
  <si>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</si>
  <si>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</si>
  <si>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</si>
  <si>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</si>
  <si>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</si>
  <si>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</si>
  <si>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</si>
  <si>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</si>
  <si>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</si>
  <si>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</si>
  <si>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</si>
  <si>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</si>
  <si>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</si>
  <si>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</si>
  <si>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</si>
  <si>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</si>
  <si>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</si>
  <si>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</si>
  <si>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</si>
  <si>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</si>
  <si>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</si>
  <si>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</si>
  <si>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</si>
  <si>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</si>
  <si>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</si>
  <si>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</si>
  <si>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</si>
  <si>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</si>
  <si>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</si>
  <si>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</si>
  <si>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</si>
  <si>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</si>
  <si>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</si>
  <si>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</si>
  <si>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</si>
  <si>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</si>
  <si>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</si>
  <si>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</si>
  <si>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</si>
  <si>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</si>
  <si>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</si>
  <si>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</si>
  <si>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</si>
  <si>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</si>
  <si>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</si>
  <si>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</si>
  <si>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</si>
  <si>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</si>
  <si>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</si>
  <si>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</si>
  <si>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</si>
  <si>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</si>
  <si>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</si>
  <si>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</si>
  <si>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</si>
  <si>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</si>
  <si>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</si>
  <si>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</si>
  <si>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</si>
  <si>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</si>
  <si>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</si>
  <si>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</si>
  <si>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</si>
  <si>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</si>
  <si>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</si>
  <si>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</si>
  <si>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</si>
  <si>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</si>
  <si>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</si>
  <si>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</si>
  <si>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</si>
  <si>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</si>
  <si>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</si>
  <si>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</si>
  <si>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</si>
  <si>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</si>
  <si>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</si>
  <si>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</si>
  <si>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</si>
  <si>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</si>
  <si>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</si>
  <si>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</si>
  <si>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</si>
  <si>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</si>
  <si>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</si>
  <si>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</si>
  <si>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</si>
  <si>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</si>
  <si>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</si>
  <si>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</si>
  <si>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</si>
  <si>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</si>
  <si>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</si>
  <si>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</si>
  <si>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</si>
  <si>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</si>
  <si>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</si>
  <si>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</si>
  <si>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</si>
  <si>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</si>
  <si>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</si>
  <si>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</si>
  <si>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</si>
  <si>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</si>
  <si>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</si>
  <si>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</si>
  <si>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</si>
  <si>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</si>
  <si>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</si>
  <si>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</si>
  <si>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</si>
  <si>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</si>
  <si>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</si>
  <si>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</si>
  <si>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</si>
  <si>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</si>
  <si>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</si>
  <si>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</si>
  <si>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</si>
  <si>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</si>
  <si>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</si>
  <si>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</si>
  <si>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</si>
  <si>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</si>
  <si>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</si>
  <si>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</si>
  <si>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</si>
  <si>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</si>
  <si>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</si>
  <si>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</si>
  <si>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</si>
  <si>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</si>
  <si>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</si>
  <si>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</si>
  <si>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</si>
  <si>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</si>
  <si>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</si>
  <si>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</si>
  <si>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</si>
  <si>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</si>
  <si>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</si>
  <si>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</si>
  <si>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</si>
  <si>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</si>
  <si>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</si>
  <si>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</si>
  <si>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</si>
  <si>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</si>
  <si>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</si>
  <si>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</si>
  <si>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</si>
  <si>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</si>
  <si>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</si>
  <si>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</si>
  <si>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</si>
  <si>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</si>
  <si>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</si>
  <si>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</si>
  <si>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</si>
  <si>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</si>
  <si>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</si>
  <si>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</si>
  <si>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</si>
  <si>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</si>
  <si>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</si>
  <si>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</si>
  <si>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</si>
  <si>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</si>
  <si>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</si>
  <si>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</si>
  <si>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</si>
  <si>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</si>
  <si>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</si>
  <si>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</si>
  <si>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</si>
  <si>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</si>
  <si>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</si>
  <si>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</si>
  <si>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</si>
  <si>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</si>
  <si>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</si>
  <si>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</si>
  <si>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</si>
  <si>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</si>
  <si>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</si>
  <si>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</si>
  <si>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</si>
  <si>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</si>
  <si>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</si>
  <si>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</si>
  <si>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</si>
  <si>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</si>
  <si>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</si>
  <si>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</si>
  <si>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</si>
  <si>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</si>
  <si>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</si>
  <si>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</si>
  <si>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</si>
  <si>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</si>
  <si>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</si>
  <si>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</si>
  <si>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</si>
  <si>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</si>
  <si>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</si>
  <si>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</si>
  <si>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</si>
  <si>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</si>
  <si>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</si>
  <si>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</si>
  <si>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</si>
  <si>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</si>
  <si>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</si>
  <si>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</si>
  <si>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</si>
  <si>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</si>
  <si>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</si>
  <si>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</si>
  <si>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</si>
  <si>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</si>
  <si>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</si>
  <si>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</si>
  <si>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</si>
  <si>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</si>
  <si>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</si>
  <si>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</si>
  <si>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</si>
  <si>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</si>
  <si>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</si>
  <si>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</si>
  <si>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</si>
  <si>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</si>
  <si>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</si>
  <si>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</si>
  <si>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</si>
  <si>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</si>
  <si>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</si>
  <si>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</si>
  <si>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</si>
  <si>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</si>
  <si>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</si>
  <si>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</si>
  <si>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</si>
  <si>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</si>
  <si>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</si>
  <si>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</si>
  <si>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</si>
  <si>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</si>
  <si>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</si>
  <si>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</si>
  <si>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</si>
  <si>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</si>
  <si>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</si>
  <si>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</si>
  <si>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</si>
  <si>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</si>
  <si>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</si>
  <si>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</si>
  <si>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</si>
  <si>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</si>
  <si>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</si>
  <si>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</si>
  <si>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</si>
  <si>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</si>
  <si>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</si>
  <si>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</si>
  <si>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</si>
  <si>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</si>
  <si>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</si>
  <si>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</si>
  <si>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</si>
  <si>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</si>
  <si>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</si>
  <si>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</si>
  <si>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</si>
  <si>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</si>
  <si>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</si>
  <si>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</si>
  <si>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</si>
  <si>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</si>
  <si>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</si>
  <si>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</si>
  <si>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</si>
  <si>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</si>
  <si>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</si>
  <si>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</si>
  <si>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</si>
  <si>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</si>
  <si>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</si>
  <si>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</si>
  <si>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</si>
  <si>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</si>
  <si>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</si>
  <si>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</si>
  <si>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</si>
  <si>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</si>
  <si>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</si>
  <si>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</si>
  <si>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</si>
  <si>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</si>
  <si>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</si>
  <si>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</si>
  <si>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</si>
  <si>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</si>
  <si>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</si>
  <si>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</si>
  <si>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</si>
  <si>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</si>
  <si>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</si>
  <si>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</si>
  <si>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</si>
  <si>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</si>
  <si>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</si>
  <si>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</si>
  <si>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</si>
  <si>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</si>
  <si>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</si>
  <si>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</si>
  <si>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</si>
  <si>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</si>
  <si>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</si>
  <si>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</si>
  <si>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</si>
  <si>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</si>
  <si>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</si>
  <si>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</si>
  <si>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</si>
  <si>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</si>
  <si>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</si>
  <si>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</si>
  <si>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</si>
  <si>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</si>
  <si>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</si>
  <si>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</si>
  <si>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</si>
  <si>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</si>
  <si>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</si>
  <si>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</si>
  <si>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</si>
  <si>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</si>
  <si>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</si>
  <si>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</si>
  <si>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</si>
  <si>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</si>
  <si>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</si>
  <si>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</si>
  <si>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</si>
  <si>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</si>
  <si>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</si>
  <si>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</si>
  <si>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</si>
  <si>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</si>
  <si>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</si>
  <si>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</si>
  <si>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</si>
  <si>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</si>
  <si>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</si>
  <si>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</si>
  <si>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</si>
  <si>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</si>
  <si>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</si>
  <si>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</si>
  <si>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</si>
  <si>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</si>
  <si>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</si>
  <si>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</si>
  <si>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</si>
  <si>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</si>
  <si>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</si>
  <si>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</si>
  <si>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</si>
  <si>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</si>
  <si>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</si>
  <si>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</si>
  <si>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</si>
  <si>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</si>
  <si>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</si>
  <si>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</si>
  <si>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</si>
  <si>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</si>
  <si>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</si>
  <si>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</si>
  <si>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</si>
  <si>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</si>
  <si>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</si>
  <si>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</si>
  <si>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</si>
  <si>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</si>
  <si>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</si>
  <si>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</si>
  <si>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</si>
  <si>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</si>
  <si>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</si>
  <si>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</si>
  <si>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</si>
  <si>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</si>
  <si>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</si>
  <si>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</si>
  <si>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</si>
  <si>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</si>
  <si>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</si>
  <si>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</si>
  <si>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</si>
  <si>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</si>
  <si>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</si>
  <si>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</si>
  <si>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</si>
  <si>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</si>
  <si>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</si>
  <si>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</si>
  <si>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</si>
  <si>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</si>
  <si>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</si>
  <si>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</si>
  <si>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</si>
  <si>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</si>
  <si>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</si>
  <si>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</si>
  <si>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</si>
  <si>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</si>
  <si>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</si>
  <si>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</si>
  <si>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</si>
  <si>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</si>
  <si>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</si>
  <si>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</si>
  <si>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</si>
  <si>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</si>
  <si>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</si>
  <si>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</si>
  <si>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</si>
  <si>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</si>
  <si>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</si>
  <si>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</si>
  <si>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</si>
  <si>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</si>
  <si>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</si>
  <si>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</si>
  <si>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</si>
  <si>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</si>
  <si>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</si>
  <si>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</si>
  <si>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</si>
  <si>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</si>
  <si>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</si>
  <si>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</si>
  <si>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</si>
  <si>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</si>
  <si>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</si>
  <si>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</si>
  <si>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</si>
  <si>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</si>
  <si>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</si>
  <si>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</si>
  <si>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</si>
  <si>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</si>
  <si>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</si>
  <si>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</si>
  <si>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</si>
  <si>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</si>
  <si>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</si>
  <si>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</si>
  <si>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</si>
  <si>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</si>
  <si>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</si>
  <si>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</si>
  <si>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</si>
  <si>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</si>
  <si>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</si>
  <si>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</si>
  <si>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</si>
  <si>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</si>
  <si>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</si>
  <si>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</si>
  <si>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</si>
  <si>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</si>
  <si>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</si>
  <si>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</si>
  <si>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</si>
  <si>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</si>
  <si>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</si>
  <si>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</si>
  <si>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</si>
  <si>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</si>
  <si>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</si>
  <si>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</si>
  <si>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</si>
  <si>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</si>
  <si>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</si>
  <si>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</si>
  <si>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</si>
  <si>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</si>
  <si>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</si>
  <si>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</si>
  <si>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</si>
  <si>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</si>
  <si>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</si>
  <si>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</si>
  <si>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</si>
  <si>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</si>
  <si>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</si>
  <si>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</si>
  <si>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</si>
  <si>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</si>
  <si>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</si>
  <si>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</si>
  <si>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</si>
  <si>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</si>
  <si>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</si>
  <si>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</si>
  <si>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</si>
  <si>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</si>
  <si>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</si>
  <si>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</si>
  <si>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</si>
  <si>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</si>
  <si>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</si>
  <si>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</si>
  <si>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</si>
  <si>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</si>
  <si>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</si>
  <si>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</si>
  <si>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</si>
  <si>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</si>
  <si>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</si>
  <si>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</si>
  <si>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</si>
  <si>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</si>
  <si>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</si>
  <si>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</si>
  <si>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</si>
  <si>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</si>
  <si>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</si>
  <si>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</si>
  <si>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</si>
  <si>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</si>
  <si>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</si>
  <si>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</si>
  <si>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</si>
  <si>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</si>
  <si>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</si>
  <si>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</si>
  <si>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</si>
  <si>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</si>
  <si>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</si>
  <si>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</si>
  <si>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</si>
  <si>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</si>
  <si>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</si>
  <si>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</si>
  <si>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</si>
  <si>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</si>
  <si>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</si>
  <si>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</si>
  <si>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</si>
  <si>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</si>
  <si>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</si>
  <si>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</si>
  <si>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</si>
  <si>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</si>
  <si>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</si>
  <si>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</si>
  <si>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</si>
  <si>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</si>
  <si>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</si>
  <si>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</si>
  <si>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</si>
  <si>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</si>
  <si>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</si>
  <si>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</si>
  <si>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</si>
  <si>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</si>
  <si>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</si>
  <si>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</si>
  <si>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</si>
  <si>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</si>
  <si>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</si>
  <si>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</si>
  <si>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</si>
  <si>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</si>
  <si>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</si>
  <si>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</si>
  <si>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</si>
  <si>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</si>
  <si>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</si>
  <si>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</si>
  <si>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</si>
  <si>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</si>
  <si>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</si>
  <si>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</si>
  <si>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</si>
  <si>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</si>
  <si>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</si>
  <si>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</si>
  <si>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</si>
  <si>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</si>
  <si>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</si>
  <si>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</si>
  <si>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</si>
  <si>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</si>
  <si>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</si>
  <si>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</si>
  <si>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</si>
  <si>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</si>
  <si>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</si>
  <si>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</si>
  <si>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</si>
  <si>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</si>
  <si>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</si>
  <si>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</si>
  <si>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</si>
  <si>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</si>
  <si>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</si>
  <si>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</si>
  <si>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</si>
  <si>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</si>
  <si>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</si>
  <si>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</si>
  <si>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</si>
  <si>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</si>
  <si>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</si>
  <si>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</si>
  <si>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</si>
  <si>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</si>
  <si>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</si>
  <si>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</si>
  <si>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</si>
  <si>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</si>
  <si>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</si>
  <si>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</si>
  <si>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</si>
  <si>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</si>
  <si>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</si>
  <si>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</si>
  <si>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</si>
  <si>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</si>
  <si>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</si>
  <si>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</si>
  <si>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</si>
  <si>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</si>
  <si>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</si>
  <si>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</si>
  <si>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</si>
  <si>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</si>
  <si>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</si>
  <si>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</si>
  <si>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</si>
  <si>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</si>
  <si>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</si>
  <si>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</si>
  <si>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</si>
  <si>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</si>
  <si>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</si>
  <si>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</si>
  <si>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</si>
  <si>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</si>
  <si>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</si>
  <si>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</si>
  <si>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</si>
  <si>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</si>
  <si>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</si>
  <si>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</si>
  <si>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</si>
  <si>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</si>
  <si>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</si>
  <si>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</si>
  <si>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</si>
  <si>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</si>
  <si>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</si>
  <si>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</si>
  <si>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</si>
  <si>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</si>
  <si>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</si>
  <si>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</si>
  <si>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</si>
  <si>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</si>
  <si>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</si>
  <si>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</si>
  <si>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</si>
  <si>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</si>
  <si>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</si>
  <si>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</si>
  <si>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</si>
  <si>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</si>
  <si>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</si>
  <si>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</si>
  <si>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</si>
  <si>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</si>
  <si>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</si>
  <si>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</si>
  <si>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</si>
  <si>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</si>
  <si>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</si>
  <si>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</si>
  <si>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</si>
  <si>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</si>
  <si>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</si>
  <si>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</si>
  <si>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</si>
  <si>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</si>
  <si>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</si>
  <si>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</si>
  <si>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</si>
  <si>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</si>
  <si>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</si>
  <si>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</si>
  <si>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</si>
  <si>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</si>
  <si>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</si>
  <si>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</si>
  <si>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</si>
  <si>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</si>
  <si>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</si>
  <si>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</si>
  <si>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</si>
  <si>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</si>
  <si>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</si>
  <si>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</si>
  <si>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</si>
  <si>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</si>
  <si>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</si>
  <si>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</si>
  <si>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</si>
  <si>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</si>
  <si>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</si>
  <si>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</si>
  <si>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</si>
  <si>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</si>
  <si>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</si>
  <si>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</si>
  <si>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</si>
  <si>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</si>
  <si>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</si>
  <si>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</si>
  <si>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</si>
  <si>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</si>
  <si>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</si>
  <si>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</si>
  <si>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</si>
  <si>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</si>
  <si>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</si>
  <si>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</si>
  <si>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</si>
  <si>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</si>
  <si>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</si>
  <si>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</si>
  <si>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</si>
  <si>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</si>
  <si>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</si>
  <si>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</si>
  <si>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</si>
  <si>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</si>
  <si>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</si>
  <si>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</si>
  <si>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</si>
  <si>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</si>
  <si>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</si>
  <si>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</si>
  <si>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</si>
  <si>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</si>
  <si>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</si>
  <si>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</si>
  <si>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</si>
  <si>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</si>
  <si>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</si>
  <si>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</si>
  <si>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</si>
  <si>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</si>
  <si>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</si>
  <si>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</si>
  <si>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</si>
  <si>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</si>
  <si>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</si>
  <si>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</si>
  <si>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</si>
  <si>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</si>
  <si>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</si>
  <si>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</si>
  <si>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</si>
  <si>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</si>
  <si>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</si>
  <si>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</si>
  <si>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</si>
  <si>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</si>
  <si>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</si>
  <si>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</si>
  <si>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</si>
  <si>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</si>
  <si>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</si>
  <si>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</si>
  <si>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</si>
  <si>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</si>
  <si>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</si>
  <si>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</si>
  <si>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</si>
  <si>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</si>
  <si>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</si>
  <si>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</si>
  <si>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</si>
  <si>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</si>
  <si>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</si>
  <si>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</si>
  <si>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</si>
  <si>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</si>
  <si>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</si>
  <si>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</si>
  <si>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</si>
  <si>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</si>
  <si>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</si>
  <si>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</si>
  <si>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</si>
  <si>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</si>
  <si>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</si>
  <si>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</si>
  <si>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</si>
  <si>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</si>
  <si>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</si>
  <si>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</si>
  <si>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</si>
  <si>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</si>
  <si>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</si>
  <si>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</si>
  <si>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</si>
  <si>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</si>
  <si>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</si>
  <si>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</si>
  <si>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</si>
  <si>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</si>
  <si>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</si>
  <si>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</si>
  <si>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</si>
  <si>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</si>
  <si>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</si>
  <si>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</si>
  <si>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</si>
  <si>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</si>
  <si>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</si>
  <si>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</si>
  <si>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</si>
  <si>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</si>
  <si>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</si>
  <si>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</si>
  <si>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</si>
  <si>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</si>
  <si>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</si>
  <si>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</si>
  <si>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</si>
  <si>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</si>
  <si>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</si>
  <si>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</si>
  <si>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</si>
  <si>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</si>
  <si>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</si>
  <si>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</si>
  <si>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</si>
  <si>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</si>
  <si>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</si>
  <si>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</si>
  <si>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</si>
  <si>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</si>
  <si>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</si>
  <si>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</si>
  <si>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</si>
  <si>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</si>
  <si>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</si>
  <si>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</si>
  <si>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</si>
  <si>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</si>
  <si>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</si>
  <si>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</si>
  <si>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</si>
  <si>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</si>
  <si>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</si>
  <si>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</si>
  <si>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</si>
  <si>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</si>
  <si>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</si>
  <si>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</si>
  <si>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</si>
  <si>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</si>
  <si>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</si>
  <si>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</si>
  <si>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</si>
  <si>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</si>
  <si>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</si>
  <si>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</si>
  <si>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</si>
  <si>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</si>
  <si>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</si>
  <si>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</si>
  <si>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</si>
  <si>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</si>
  <si>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</si>
  <si>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</si>
  <si>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</si>
  <si>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</si>
  <si>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</si>
  <si>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</si>
  <si>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</si>
  <si>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</si>
  <si>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</si>
  <si>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</si>
  <si>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</si>
  <si>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</si>
  <si>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</si>
  <si>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</si>
  <si>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</si>
  <si>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</si>
  <si>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</si>
  <si>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</si>
  <si>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</si>
  <si>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</si>
  <si>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</si>
  <si>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</si>
  <si>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</si>
  <si>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</si>
  <si>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</si>
  <si>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</si>
  <si>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</si>
  <si>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</si>
  <si>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</si>
  <si>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</si>
  <si>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</si>
  <si>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</si>
  <si>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</si>
  <si>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</si>
  <si>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</si>
  <si>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</si>
  <si>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</si>
  <si>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</si>
  <si>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</si>
  <si>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</si>
  <si>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</si>
  <si>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</si>
  <si>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</si>
  <si>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</si>
  <si>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</si>
  <si>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</si>
  <si>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</si>
  <si>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</si>
  <si>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</si>
  <si>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</si>
  <si>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</si>
  <si>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</si>
  <si>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</si>
  <si>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</si>
  <si>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</si>
  <si>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</si>
  <si>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</si>
  <si>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</si>
  <si>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</si>
  <si>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</si>
  <si>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</si>
  <si>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</si>
  <si>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</si>
  <si>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</si>
  <si>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</si>
  <si>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</si>
  <si>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</si>
  <si>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</si>
  <si>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</si>
  <si>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</si>
  <si>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</si>
  <si>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</si>
  <si>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</si>
  <si>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</si>
  <si>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</si>
  <si>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</si>
  <si>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</si>
  <si>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</si>
  <si>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</si>
  <si>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</si>
  <si>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</si>
  <si>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</si>
  <si>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</si>
  <si>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</si>
  <si>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</si>
  <si>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</si>
  <si>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</si>
  <si>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</si>
  <si>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</si>
  <si>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</si>
  <si>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</si>
  <si>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</si>
  <si>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</si>
  <si>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</si>
  <si>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</si>
  <si>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</si>
  <si>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</si>
  <si>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</si>
  <si>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</si>
  <si>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</si>
  <si>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</si>
  <si>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</si>
  <si>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</si>
  <si>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</si>
  <si>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</si>
  <si>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</si>
  <si>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</si>
  <si>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</si>
  <si>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</si>
  <si>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</si>
  <si>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</si>
  <si>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</si>
  <si>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</si>
  <si>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</si>
  <si>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</si>
  <si>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</si>
  <si>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</si>
  <si>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</si>
  <si>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</si>
  <si>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</si>
  <si>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</si>
  <si>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</si>
  <si>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</si>
  <si>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</si>
  <si>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</si>
  <si>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</si>
  <si>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</si>
  <si>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</si>
  <si>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</si>
  <si>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</si>
  <si>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</si>
  <si>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</si>
  <si>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</si>
  <si>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</si>
  <si>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</si>
  <si>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</si>
  <si>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</si>
  <si>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</si>
  <si>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</si>
  <si>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</si>
  <si>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</si>
  <si>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</si>
  <si>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</si>
  <si>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</si>
  <si>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</si>
  <si>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</si>
  <si>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</si>
  <si>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</si>
  <si>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</si>
  <si>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</si>
  <si>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</si>
  <si>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</si>
  <si>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</si>
  <si>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</si>
  <si>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</si>
  <si>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</si>
  <si>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</si>
  <si>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</si>
  <si>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</si>
  <si>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</si>
  <si>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</si>
  <si>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</si>
  <si>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</si>
  <si>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</si>
  <si>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</si>
  <si>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</si>
  <si>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</si>
  <si>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</si>
  <si>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</si>
  <si>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</si>
  <si>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</si>
  <si>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</si>
  <si>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</si>
  <si>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</si>
  <si>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</si>
  <si>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</si>
  <si>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</si>
  <si>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</si>
  <si>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</si>
  <si>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</si>
  <si>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</si>
  <si>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</si>
  <si>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</si>
  <si>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</si>
  <si>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</si>
  <si>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</si>
  <si>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</si>
  <si>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</si>
  <si>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</si>
  <si>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</si>
  <si>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</si>
  <si>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</si>
  <si>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</si>
  <si>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</si>
  <si>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</si>
  <si>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</si>
  <si>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</si>
  <si>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</si>
  <si>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</si>
  <si>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</si>
  <si>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</si>
  <si>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</si>
  <si>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</si>
  <si>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</si>
  <si>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</si>
  <si>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</si>
  <si>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</si>
  <si>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</si>
  <si>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</si>
  <si>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</si>
  <si>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</si>
  <si>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</si>
  <si>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</si>
  <si>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</si>
  <si>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</si>
  <si>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</si>
  <si>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</si>
  <si>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</si>
  <si>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</si>
  <si>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</si>
  <si>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</si>
  <si>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</si>
  <si>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</si>
  <si>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</si>
  <si>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</si>
  <si>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</si>
  <si>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</si>
  <si>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</si>
  <si>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</si>
  <si>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</si>
  <si>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</si>
  <si>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</si>
  <si>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</si>
  <si>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</si>
  <si>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</si>
  <si>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</si>
  <si>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</si>
  <si>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</si>
  <si>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</si>
  <si>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</si>
  <si>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</si>
  <si>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</si>
  <si>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</si>
  <si>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</si>
  <si>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</si>
  <si>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</si>
  <si>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</si>
  <si>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</si>
  <si>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</si>
  <si>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</si>
  <si>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</si>
  <si>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</si>
  <si>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</si>
  <si>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</si>
  <si>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</si>
  <si>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</si>
  <si>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</si>
  <si>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</si>
  <si>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</si>
  <si>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</si>
  <si>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</si>
  <si>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</si>
  <si>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</si>
  <si>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</si>
  <si>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</si>
  <si>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</si>
  <si>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</si>
  <si>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</si>
  <si>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</si>
  <si>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</si>
  <si>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</si>
  <si>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</si>
  <si>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</si>
  <si>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</si>
  <si>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</si>
  <si>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</si>
  <si>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</si>
  <si>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</si>
  <si>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</si>
  <si>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</si>
  <si>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</si>
  <si>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</si>
  <si>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</si>
  <si>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</si>
  <si>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</si>
  <si>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</si>
  <si>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</si>
  <si>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</si>
  <si>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</si>
  <si>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</si>
  <si>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</si>
  <si>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</si>
  <si>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</si>
  <si>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</si>
  <si>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</si>
  <si>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</si>
  <si>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</si>
  <si>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</si>
  <si>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</si>
  <si>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</si>
  <si>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</si>
  <si>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</si>
  <si>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</si>
  <si>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</si>
  <si>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</si>
  <si>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</si>
  <si>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</si>
  <si>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</si>
  <si>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</si>
  <si>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</si>
  <si>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</si>
  <si>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</si>
  <si>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</si>
  <si>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</si>
  <si>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</si>
  <si>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</si>
  <si>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</si>
  <si>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</si>
  <si>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</si>
  <si>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</si>
  <si>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</si>
  <si>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</si>
  <si>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</si>
  <si>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</si>
  <si>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</si>
  <si>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</si>
  <si>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</si>
  <si>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</si>
  <si>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</si>
  <si>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</si>
  <si>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</si>
  <si>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</si>
  <si>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</si>
  <si>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</si>
  <si>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</si>
  <si>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</si>
  <si>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</si>
  <si>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</si>
  <si>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</si>
  <si>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</si>
  <si>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</si>
  <si>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</si>
  <si>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</si>
  <si>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</si>
  <si>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</si>
  <si>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</si>
  <si>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</si>
  <si>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</si>
  <si>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</si>
  <si>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</si>
  <si>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</si>
  <si>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</si>
  <si>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</si>
  <si>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</si>
  <si>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</si>
  <si>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</si>
  <si>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</si>
  <si>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</si>
  <si>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</si>
  <si>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</si>
  <si>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</si>
  <si>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</si>
  <si>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</si>
  <si>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</si>
  <si>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</si>
  <si>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</si>
  <si>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</si>
  <si>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</si>
  <si>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</si>
  <si>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</si>
  <si>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</si>
  <si>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</si>
  <si>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</si>
  <si>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</si>
  <si>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</si>
  <si>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</si>
  <si>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</si>
  <si>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</si>
  <si>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</si>
  <si>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</si>
  <si>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</si>
  <si>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</si>
  <si>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</si>
  <si>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</si>
  <si>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</si>
  <si>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</si>
  <si>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</si>
  <si>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</si>
  <si>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</si>
  <si>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</si>
  <si>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</si>
  <si>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</si>
  <si>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</si>
  <si>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</si>
  <si>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</si>
  <si>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</si>
  <si>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</si>
  <si>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</si>
  <si>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</si>
  <si>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</si>
  <si>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</si>
  <si>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</si>
  <si>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</si>
  <si>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</si>
  <si>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</si>
  <si>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</si>
  <si>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</si>
  <si>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</si>
  <si>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</si>
  <si>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</si>
  <si>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</si>
  <si>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</si>
  <si>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</si>
  <si>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</si>
  <si>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</si>
  <si>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</si>
  <si>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</si>
  <si>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</si>
  <si>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</si>
  <si>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</si>
  <si>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</si>
  <si>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</si>
  <si>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</si>
  <si>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</si>
  <si>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</si>
  <si>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</si>
  <si>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</si>
  <si>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</si>
  <si>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</si>
  <si>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</si>
  <si>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</si>
  <si>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</si>
  <si>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</si>
  <si>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</si>
  <si>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</si>
  <si>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</si>
  <si>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</si>
  <si>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</si>
  <si>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</si>
  <si>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</si>
  <si>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</si>
  <si>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</si>
  <si>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</si>
  <si>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</si>
  <si>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</si>
  <si>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</si>
  <si>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</si>
  <si>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</si>
  <si>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</si>
  <si>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</si>
  <si>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</si>
  <si>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</si>
  <si>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</si>
  <si>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</si>
  <si>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</si>
  <si>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</si>
  <si>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</si>
  <si>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</si>
  <si>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</si>
  <si>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</si>
  <si>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</si>
  <si>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</si>
  <si>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</si>
  <si>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</si>
  <si>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</si>
  <si>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</si>
  <si>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</si>
  <si>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</si>
  <si>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</si>
  <si>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</si>
  <si>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</si>
  <si>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</si>
  <si>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</si>
  <si>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</si>
  <si>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</si>
  <si>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</si>
  <si>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</si>
  <si>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</si>
  <si>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</si>
  <si>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</si>
  <si>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</si>
  <si>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</si>
  <si>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</si>
  <si>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</si>
  <si>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</si>
  <si>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</si>
  <si>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</si>
  <si>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</si>
  <si>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</si>
  <si>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</si>
  <si>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</si>
  <si>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</si>
  <si>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</si>
  <si>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</si>
  <si>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</si>
  <si>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</si>
  <si>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</si>
  <si>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</si>
  <si>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</si>
  <si>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</si>
  <si>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</si>
  <si>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</si>
  <si>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</si>
  <si>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</si>
  <si>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</si>
  <si>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</si>
  <si>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</si>
  <si>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</si>
  <si>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</si>
  <si>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</si>
  <si>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</si>
  <si>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</si>
  <si>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</si>
  <si>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</si>
  <si>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</si>
  <si>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</si>
  <si>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</si>
  <si>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</si>
  <si>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</si>
  <si>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</si>
  <si>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</si>
  <si>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</si>
  <si>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</si>
  <si>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</si>
  <si>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</si>
  <si>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</si>
  <si>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</si>
  <si>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</si>
  <si>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</si>
  <si>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</si>
  <si>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</si>
  <si>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</si>
  <si>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</si>
  <si>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</si>
  <si>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</si>
  <si>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</si>
  <si>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</si>
  <si>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</si>
  <si>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</si>
  <si>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</si>
  <si>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</si>
  <si>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</si>
  <si>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</si>
  <si>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</si>
  <si>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</si>
  <si>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</si>
  <si>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</si>
  <si>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</si>
  <si>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</si>
  <si>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</si>
  <si>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</si>
  <si>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</si>
  <si>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</si>
  <si>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</si>
  <si>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</si>
  <si>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</si>
  <si>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</si>
  <si>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</si>
  <si>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</si>
  <si>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</si>
  <si>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</si>
  <si>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</si>
  <si>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</si>
  <si>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</si>
  <si>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</si>
  <si>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</si>
  <si>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</si>
  <si>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</si>
  <si>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</si>
  <si>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</si>
  <si>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</si>
  <si>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</si>
  <si>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</si>
  <si>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</si>
  <si>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</si>
  <si>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</si>
  <si>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</si>
  <si>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</si>
  <si>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</si>
  <si>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</si>
  <si>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</si>
  <si>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</si>
  <si>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</si>
  <si>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</si>
  <si>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</si>
  <si>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</si>
  <si>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</si>
  <si>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</si>
  <si>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</si>
  <si>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</si>
  <si>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</si>
  <si>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</si>
  <si>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</si>
  <si>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</si>
  <si>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</si>
  <si>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</si>
  <si>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</si>
  <si>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</si>
  <si>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</si>
  <si>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</si>
  <si>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</si>
  <si>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</si>
  <si>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</si>
  <si>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</si>
  <si>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</si>
  <si>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</si>
  <si>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</si>
  <si>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</si>
  <si>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</si>
  <si>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</si>
  <si>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</si>
  <si>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</si>
  <si>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</si>
  <si>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</si>
  <si>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</si>
  <si>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</si>
  <si>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</si>
  <si>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</si>
  <si>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</si>
  <si>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</si>
  <si>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</si>
  <si>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</si>
  <si>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</si>
  <si>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</si>
  <si>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</si>
  <si>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</si>
  <si>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</si>
  <si>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</si>
  <si>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</si>
  <si>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</si>
  <si>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</si>
  <si>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</si>
  <si>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</si>
  <si>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</si>
  <si>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</si>
  <si>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</si>
  <si>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</si>
  <si>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</si>
  <si>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</si>
  <si>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</si>
  <si>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</si>
  <si>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</si>
  <si>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</si>
  <si>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</si>
  <si>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</si>
  <si>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</si>
  <si>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</si>
  <si>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</si>
  <si>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</si>
  <si>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</si>
  <si>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</si>
  <si>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</si>
  <si>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</si>
  <si>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</si>
  <si>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</si>
  <si>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</si>
  <si>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</si>
  <si>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</si>
  <si>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</si>
  <si>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</si>
  <si>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</si>
  <si>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</si>
  <si>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</si>
  <si>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</si>
  <si>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</si>
  <si>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</si>
  <si>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</si>
  <si>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</si>
  <si>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</si>
  <si>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</si>
  <si>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</si>
  <si>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</si>
  <si>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</si>
  <si>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</si>
  <si>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</si>
  <si>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</si>
  <si>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</si>
  <si>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</si>
  <si>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</si>
  <si>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</si>
  <si>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</si>
  <si>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</si>
  <si>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</si>
  <si>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</si>
  <si>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</si>
  <si>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</si>
  <si>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</si>
  <si>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</si>
  <si>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</si>
  <si>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</si>
  <si>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</si>
  <si>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</si>
  <si>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</si>
  <si>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</si>
  <si>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</si>
  <si>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</si>
  <si>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</si>
  <si>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</si>
  <si>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</si>
  <si>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</si>
  <si>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</si>
  <si>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</si>
  <si>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</si>
  <si>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</si>
  <si>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</si>
  <si>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</si>
  <si>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</si>
  <si>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</si>
  <si>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</si>
  <si>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</si>
  <si>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</si>
  <si>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</si>
  <si>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</si>
  <si>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</si>
  <si>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</si>
  <si>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</si>
  <si>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</si>
  <si>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</si>
  <si>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</si>
  <si>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</si>
  <si>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</si>
  <si>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</si>
  <si>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</si>
  <si>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</si>
  <si>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</si>
  <si>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</si>
  <si>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</si>
  <si>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</si>
  <si>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</si>
  <si>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</si>
  <si>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</si>
  <si>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</si>
  <si>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</si>
  <si>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</si>
  <si>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</si>
  <si>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</si>
  <si>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</si>
  <si>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</si>
  <si>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</si>
  <si>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</si>
  <si>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</si>
  <si>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</si>
  <si>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</si>
  <si>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</si>
  <si>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</si>
  <si>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</si>
  <si>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</si>
  <si>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</si>
  <si>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</si>
  <si>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</si>
  <si>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</si>
  <si>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</si>
  <si>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</si>
  <si>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</si>
  <si>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</si>
  <si>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</si>
  <si>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</si>
  <si>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</si>
  <si>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</si>
  <si>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</si>
  <si>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</si>
  <si>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</si>
  <si>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</si>
  <si>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</si>
  <si>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</si>
  <si>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</si>
  <si>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</si>
  <si>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</si>
  <si>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</si>
  <si>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</si>
  <si>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</si>
  <si>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</si>
  <si>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</si>
  <si>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</si>
  <si>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</si>
  <si>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</si>
  <si>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</si>
  <si>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</si>
  <si>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</si>
  <si>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</si>
  <si>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</si>
  <si>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</si>
  <si>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</si>
  <si>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</si>
  <si>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</si>
  <si>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</si>
  <si>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</si>
  <si>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</si>
  <si>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</si>
  <si>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</si>
  <si>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</si>
  <si>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</si>
  <si>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</si>
  <si>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</si>
  <si>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</si>
  <si>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</si>
  <si>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</si>
  <si>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</si>
  <si>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</si>
  <si>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</si>
  <si>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</si>
  <si>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</si>
  <si>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</si>
  <si>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</si>
  <si>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</si>
  <si>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</si>
  <si>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</si>
  <si>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</si>
  <si>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</si>
  <si>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</si>
  <si>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</si>
  <si>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</si>
  <si>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</si>
  <si>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</si>
  <si>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</si>
  <si>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</si>
  <si>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</si>
  <si>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</si>
  <si>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</si>
  <si>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</si>
  <si>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</si>
  <si>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</si>
  <si>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</si>
  <si>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</si>
  <si>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</si>
  <si>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</si>
  <si>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</si>
  <si>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</si>
  <si>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</si>
  <si>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</si>
  <si>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</si>
  <si>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</si>
  <si>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</si>
  <si>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</si>
  <si>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</si>
  <si>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</si>
  <si>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</si>
  <si>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</si>
  <si>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</si>
  <si>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</si>
  <si>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</si>
  <si>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</si>
  <si>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</si>
  <si>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</si>
  <si>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</si>
  <si>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</si>
  <si>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</si>
  <si>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</si>
  <si>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</si>
  <si>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</si>
  <si>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</si>
  <si>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</si>
  <si>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</si>
  <si>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</si>
  <si>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</si>
  <si>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</si>
  <si>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</si>
  <si>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</si>
  <si>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</si>
  <si>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</si>
  <si>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</si>
  <si>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</si>
  <si>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</si>
  <si>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</si>
  <si>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</si>
  <si>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</si>
  <si>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</si>
  <si>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</si>
  <si>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</si>
  <si>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</si>
  <si>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</si>
  <si>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</si>
  <si>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</si>
  <si>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</si>
  <si>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</si>
  <si>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</si>
  <si>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</si>
  <si>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</si>
  <si>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</si>
  <si>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</si>
  <si>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</si>
  <si>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</si>
  <si>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</si>
  <si>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</si>
  <si>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</si>
  <si>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</si>
  <si>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</si>
  <si>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</si>
  <si>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</si>
  <si>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</si>
  <si>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</si>
  <si>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</si>
  <si>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</si>
  <si>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</si>
  <si>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</si>
  <si>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</si>
  <si>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</si>
  <si>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</si>
  <si>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</si>
  <si>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</si>
  <si>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</si>
  <si>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</si>
  <si>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</si>
  <si>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</si>
  <si>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</si>
  <si>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</si>
  <si>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</si>
  <si>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</si>
  <si>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</si>
  <si>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</si>
  <si>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</si>
  <si>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</si>
  <si>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</si>
  <si>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</si>
  <si>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</si>
  <si>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</si>
  <si>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</si>
  <si>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</si>
  <si>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</si>
  <si>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</si>
  <si>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</si>
  <si>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</si>
  <si>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</si>
  <si>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</si>
  <si>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</si>
  <si>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</si>
  <si>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</si>
  <si>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</si>
  <si>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</si>
  <si>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</si>
  <si>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</si>
  <si>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</si>
  <si>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</si>
  <si>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</si>
  <si>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</si>
  <si>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</si>
  <si>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</si>
  <si>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</si>
  <si>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</si>
  <si>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</si>
  <si>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</si>
  <si>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</si>
  <si>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</si>
  <si>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</si>
  <si>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</si>
  <si>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</si>
  <si>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</si>
  <si>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</si>
  <si>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</si>
  <si>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</si>
  <si>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</si>
  <si>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</si>
  <si>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</si>
  <si>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</si>
  <si>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</si>
  <si>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</si>
  <si>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</si>
  <si>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</si>
  <si>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</si>
  <si>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</si>
  <si>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</si>
  <si>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</si>
  <si>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</si>
  <si>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</si>
  <si>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</si>
  <si>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</si>
  <si>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</si>
  <si>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</si>
  <si>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</si>
  <si>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</si>
  <si>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</si>
  <si>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</si>
  <si>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</si>
  <si>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</si>
  <si>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</si>
  <si>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</si>
  <si>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</si>
  <si>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</si>
  <si>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</si>
  <si>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</si>
  <si>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</si>
  <si>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</si>
  <si>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</si>
  <si>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</si>
  <si>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</si>
  <si>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</si>
  <si>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</si>
  <si>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</si>
  <si>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</si>
  <si>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</si>
  <si>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</si>
  <si>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</si>
  <si>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</si>
  <si>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</si>
  <si>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</si>
  <si>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</si>
  <si>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</si>
  <si>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</si>
  <si>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</si>
  <si>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</si>
  <si>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</si>
  <si>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</si>
  <si>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</si>
  <si>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</si>
  <si>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</si>
  <si>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</si>
  <si>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</si>
  <si>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</si>
  <si>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</si>
  <si>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</si>
  <si>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</si>
  <si>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</si>
  <si>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</si>
  <si>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</si>
  <si>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</si>
  <si>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</si>
  <si>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</si>
  <si>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</si>
  <si>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</si>
  <si>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</si>
  <si>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</si>
  <si>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</si>
  <si>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</si>
  <si>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</si>
  <si>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</si>
  <si>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</si>
  <si>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</si>
  <si>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</si>
  <si>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</si>
  <si>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</si>
  <si>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</si>
  <si>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</si>
  <si>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</si>
  <si>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</si>
  <si>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</si>
  <si>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</si>
  <si>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</si>
  <si>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</si>
  <si>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</si>
  <si>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</si>
  <si>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</si>
  <si>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</si>
  <si>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</si>
  <si>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</si>
  <si>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</si>
  <si>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</si>
  <si>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</si>
  <si>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</si>
  <si>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</si>
  <si>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</si>
  <si>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</si>
  <si>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</si>
  <si>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</si>
  <si>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</si>
  <si>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</si>
  <si>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</si>
  <si>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</si>
  <si>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</si>
  <si>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</si>
  <si>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</si>
  <si>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</si>
  <si>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</si>
  <si>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</si>
  <si>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</si>
  <si>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</si>
  <si>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</si>
  <si>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</si>
  <si>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</si>
  <si>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</si>
  <si>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</si>
  <si>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</si>
  <si>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</si>
  <si>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</si>
  <si>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</si>
  <si>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</si>
  <si>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</si>
  <si>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</si>
  <si>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</si>
  <si>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</si>
  <si>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</si>
  <si>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</si>
  <si>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</si>
  <si>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</si>
  <si>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</si>
  <si>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</si>
  <si>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</si>
  <si>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</si>
  <si>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</si>
  <si>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</si>
  <si>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</si>
  <si>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</si>
  <si>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</si>
  <si>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</si>
  <si>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</si>
  <si>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</si>
  <si>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</si>
  <si>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</si>
  <si>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</si>
  <si>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</si>
  <si>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</si>
  <si>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</si>
  <si>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</si>
  <si>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</si>
  <si>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</si>
  <si>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</si>
  <si>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</si>
  <si>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</si>
  <si>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</si>
  <si>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</si>
  <si>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</si>
  <si>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</si>
  <si>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</si>
  <si>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</si>
  <si>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</si>
  <si>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</si>
  <si>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</si>
  <si>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</si>
  <si>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</si>
  <si>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</si>
  <si>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</si>
  <si>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</si>
  <si>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</si>
  <si>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</si>
  <si>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</si>
  <si>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</si>
  <si>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</si>
  <si>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</si>
  <si>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</si>
  <si>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</si>
  <si>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</si>
  <si>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</si>
  <si>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</si>
  <si>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</si>
  <si>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</si>
  <si>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</si>
  <si>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</si>
  <si>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</si>
  <si>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</si>
  <si>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</si>
  <si>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</si>
  <si>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</si>
  <si>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</si>
  <si>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</si>
  <si>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</si>
  <si>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</si>
  <si>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</si>
  <si>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</si>
  <si>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</si>
  <si>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</si>
  <si>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</si>
  <si>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</si>
  <si>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</si>
  <si>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</si>
  <si>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</si>
  <si>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</si>
  <si>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</si>
  <si>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</si>
  <si>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</si>
  <si>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</si>
  <si>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</si>
  <si>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</si>
  <si>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</si>
  <si>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</si>
  <si>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</si>
  <si>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</si>
  <si>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</si>
  <si>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</si>
  <si>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</si>
  <si>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</si>
  <si>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</si>
  <si>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</si>
  <si>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</si>
  <si>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</si>
  <si>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</si>
  <si>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</si>
  <si>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</si>
  <si>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</si>
  <si>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</si>
  <si>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</si>
  <si>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</si>
  <si>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</si>
  <si>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</si>
  <si>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</si>
  <si>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</si>
  <si>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</si>
  <si>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</si>
  <si>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</si>
  <si>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</si>
  <si>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</si>
  <si>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</si>
  <si>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</si>
  <si>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</si>
  <si>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</si>
  <si>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</si>
  <si>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</si>
  <si>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</si>
  <si>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</si>
  <si>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</si>
  <si>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</si>
  <si>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</si>
  <si>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</si>
  <si>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</si>
  <si>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</si>
  <si>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</si>
  <si>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</si>
  <si>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</si>
  <si>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</si>
  <si>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</si>
  <si>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</si>
  <si>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</si>
  <si>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</si>
  <si>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</si>
  <si>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</si>
  <si>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</si>
  <si>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</si>
  <si>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</si>
  <si>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</si>
  <si>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</si>
  <si>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</si>
  <si>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</si>
  <si>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</si>
  <si>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</si>
  <si>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</si>
  <si>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</si>
  <si>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</si>
  <si>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</si>
  <si>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</si>
  <si>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</si>
  <si>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</si>
  <si>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</si>
  <si>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</si>
  <si>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</si>
  <si>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</si>
  <si>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</si>
  <si>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</si>
  <si>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</si>
  <si>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</si>
  <si>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</si>
  <si>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</si>
  <si>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</si>
  <si>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</si>
  <si>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</si>
  <si>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</si>
  <si>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</si>
  <si>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</si>
  <si>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</si>
  <si>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</si>
  <si>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</si>
  <si>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</si>
  <si>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</si>
  <si>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</si>
  <si>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</si>
  <si>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</si>
  <si>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</si>
  <si>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</si>
  <si>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</si>
  <si>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</si>
  <si>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</si>
  <si>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</si>
  <si>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</si>
  <si>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</si>
  <si>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</si>
  <si>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</si>
  <si>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</si>
  <si>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</si>
  <si>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</si>
  <si>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</si>
  <si>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</si>
  <si>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</si>
  <si>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</si>
  <si>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</si>
  <si>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</si>
  <si>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</si>
  <si>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</si>
  <si>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</si>
  <si>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</si>
  <si>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</si>
  <si>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</si>
  <si>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</si>
  <si>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</si>
  <si>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</si>
  <si>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</si>
  <si>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</si>
  <si>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</si>
  <si>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</si>
  <si>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</si>
  <si>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</si>
  <si>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</si>
  <si>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</si>
  <si>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</si>
  <si>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</si>
  <si>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</si>
  <si>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</si>
  <si>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</si>
  <si>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</si>
  <si>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</si>
  <si>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</si>
  <si>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</si>
  <si>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</si>
  <si>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</si>
  <si>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</si>
  <si>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</si>
  <si>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</si>
  <si>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</si>
  <si>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</si>
  <si>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</si>
  <si>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</si>
  <si>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</si>
  <si>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</si>
  <si>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</si>
  <si>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</si>
  <si>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</si>
  <si>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</si>
  <si>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</si>
  <si>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</si>
  <si>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</si>
  <si>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</si>
  <si>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</si>
  <si>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</si>
  <si>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</si>
  <si>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</si>
  <si>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</si>
  <si>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</si>
  <si>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</si>
  <si>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</si>
  <si>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</si>
  <si>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</si>
  <si>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</si>
  <si>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</si>
  <si>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</si>
  <si>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</si>
  <si>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</si>
  <si>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</si>
  <si>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</si>
  <si>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</si>
  <si>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</si>
  <si>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</si>
  <si>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</si>
  <si>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</si>
  <si>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</si>
  <si>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</si>
  <si>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</si>
  <si>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</si>
  <si>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</si>
  <si>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</si>
  <si>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</si>
  <si>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</si>
  <si>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</si>
  <si>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</si>
  <si>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</si>
  <si>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</si>
  <si>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</si>
  <si>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</si>
  <si>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</si>
  <si>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</si>
  <si>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</si>
  <si>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</si>
  <si>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</si>
  <si>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</si>
  <si>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</si>
  <si>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</si>
  <si>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</si>
  <si>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</si>
  <si>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</si>
  <si>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</si>
  <si>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</si>
  <si>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</si>
  <si>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</si>
  <si>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</si>
  <si>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</si>
  <si>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</si>
  <si>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</si>
  <si>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</si>
  <si>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</si>
  <si>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</si>
  <si>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</si>
  <si>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</si>
  <si>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</si>
  <si>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</si>
  <si>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</si>
  <si>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</si>
  <si>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</si>
  <si>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</si>
  <si>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</si>
  <si>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</si>
  <si>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</si>
  <si>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</si>
  <si>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</si>
  <si>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</si>
  <si>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</si>
  <si>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</si>
  <si>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</si>
  <si>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</si>
  <si>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</si>
  <si>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</si>
  <si>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</si>
  <si>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</si>
  <si>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</si>
  <si>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</si>
  <si>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</si>
  <si>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</si>
  <si>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</si>
  <si>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</si>
  <si>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</si>
  <si>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</si>
  <si>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</si>
  <si>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</si>
  <si>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</si>
  <si>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</si>
  <si>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</si>
  <si>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</si>
  <si>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</si>
  <si>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</si>
  <si>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</si>
  <si>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</si>
  <si>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</si>
  <si>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</si>
  <si>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</si>
  <si>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</si>
  <si>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</si>
  <si>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</si>
  <si>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</si>
  <si>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</si>
  <si>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</si>
  <si>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</si>
  <si>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</si>
  <si>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</si>
  <si>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</si>
  <si>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</si>
  <si>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</si>
  <si>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</si>
  <si>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</si>
  <si>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</si>
  <si>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</si>
  <si>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</si>
  <si>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</si>
  <si>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</si>
  <si>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</si>
  <si>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</si>
  <si>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</si>
  <si>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</si>
  <si>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</si>
  <si>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</si>
  <si>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</si>
  <si>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</si>
  <si>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</si>
  <si>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</si>
  <si>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</si>
  <si>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</si>
  <si>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</si>
  <si>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</si>
  <si>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</si>
  <si>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</si>
  <si>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</si>
  <si>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</si>
  <si>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</si>
  <si>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</si>
  <si>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</si>
  <si>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</si>
  <si>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</si>
  <si>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</si>
  <si>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</si>
  <si>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</si>
  <si>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</si>
  <si>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</si>
  <si>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</si>
  <si>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</si>
  <si>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</si>
  <si>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</si>
  <si>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</si>
  <si>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</si>
  <si>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</si>
  <si>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</si>
  <si>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</si>
  <si>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</si>
  <si>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</si>
  <si>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</si>
  <si>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</si>
  <si>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</si>
  <si>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</si>
  <si>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</si>
  <si>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</si>
  <si>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</si>
  <si>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</si>
  <si>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</si>
  <si>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</si>
  <si>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</si>
  <si>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</si>
  <si>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</si>
  <si>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</si>
  <si>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</si>
  <si>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</si>
  <si>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</si>
  <si>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</si>
  <si>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</si>
  <si>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</si>
  <si>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</si>
  <si>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</si>
  <si>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</si>
  <si>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</si>
  <si>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</si>
  <si>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</si>
  <si>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</si>
  <si>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</si>
  <si>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</si>
  <si>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</si>
  <si>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</si>
  <si>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</si>
  <si>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</si>
  <si>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</si>
  <si>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</si>
  <si>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</si>
  <si>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</si>
  <si>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</si>
  <si>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</si>
  <si>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</si>
  <si>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</si>
  <si>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</si>
  <si>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</si>
  <si>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</si>
  <si>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</si>
  <si>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</si>
  <si>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</si>
  <si>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</si>
  <si>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</si>
  <si>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</si>
  <si>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</si>
  <si>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</si>
  <si>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</si>
  <si>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</si>
  <si>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</si>
  <si>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</si>
  <si>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</si>
  <si>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</si>
  <si>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</si>
  <si>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</si>
  <si>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</si>
  <si>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</si>
  <si>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</si>
  <si>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</si>
  <si>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</si>
  <si>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</si>
  <si>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</si>
  <si>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</si>
  <si>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</si>
  <si>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</si>
  <si>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</si>
  <si>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</si>
  <si>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</si>
  <si>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</si>
  <si>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</si>
  <si>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</si>
  <si>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</si>
  <si>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</si>
  <si>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</si>
  <si>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</si>
  <si>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</si>
  <si>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</si>
  <si>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</si>
  <si>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</si>
  <si>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</si>
  <si>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</si>
  <si>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</si>
  <si>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</si>
  <si>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</si>
  <si>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</si>
  <si>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</si>
  <si>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</si>
  <si>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</si>
  <si>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</si>
  <si>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</si>
  <si>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</si>
  <si>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</si>
  <si>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</si>
  <si>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</si>
  <si>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</si>
  <si>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</si>
  <si>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</si>
  <si>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</si>
  <si>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</si>
  <si>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</si>
  <si>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</si>
  <si>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</si>
  <si>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</si>
  <si>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</si>
  <si>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</si>
  <si>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</si>
  <si>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</si>
  <si>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</si>
  <si>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</si>
  <si>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</si>
  <si>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</si>
  <si>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</si>
  <si>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</si>
  <si>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</si>
  <si>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</si>
  <si>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</si>
  <si>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</si>
  <si>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</si>
  <si>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</si>
  <si>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</si>
  <si>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</si>
  <si>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</si>
  <si>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</si>
  <si>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</si>
  <si>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</si>
  <si>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</si>
  <si>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</si>
  <si>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</si>
  <si>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</si>
  <si>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</si>
  <si>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</si>
  <si>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</si>
  <si>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</si>
  <si>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</si>
  <si>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</si>
  <si>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</si>
  <si>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</si>
  <si>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</si>
  <si>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</si>
  <si>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</si>
  <si>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</si>
  <si>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</si>
  <si>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</si>
  <si>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</si>
  <si>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</si>
  <si>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</si>
  <si>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</si>
  <si>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</si>
  <si>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</si>
  <si>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</si>
  <si>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</si>
  <si>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</si>
  <si>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</si>
  <si>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</si>
  <si>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</si>
  <si>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</si>
  <si>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</si>
  <si>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</si>
  <si>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</si>
  <si>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</si>
  <si>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</si>
  <si>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</si>
  <si>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</si>
  <si>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</si>
  <si>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</si>
  <si>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</si>
  <si>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</si>
  <si>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</si>
  <si>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</si>
  <si>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</si>
  <si>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</si>
  <si>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</si>
  <si>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</si>
  <si>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</si>
  <si>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</si>
  <si>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</si>
  <si>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</si>
  <si>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</si>
  <si>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</si>
  <si>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</si>
  <si>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</si>
  <si>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</si>
  <si>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</si>
  <si>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</si>
  <si>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</si>
  <si>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</si>
  <si>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</si>
  <si>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</si>
  <si>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</si>
  <si>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</si>
  <si>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</si>
  <si>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</si>
  <si>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</si>
  <si>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</si>
  <si>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</si>
  <si>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</si>
  <si>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</si>
  <si>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</si>
  <si>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</si>
  <si>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</si>
  <si>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</si>
  <si>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</si>
  <si>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</si>
  <si>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</si>
  <si>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</si>
  <si>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</si>
  <si>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</si>
  <si>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</si>
  <si>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</si>
  <si>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</si>
  <si>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</si>
  <si>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</si>
  <si>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</si>
  <si>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</si>
  <si>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</si>
  <si>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</si>
  <si>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</si>
  <si>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</si>
  <si>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</si>
  <si>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</si>
  <si>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</si>
  <si>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</si>
  <si>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</si>
  <si>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</si>
  <si>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</si>
  <si>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</si>
  <si>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</si>
  <si>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</si>
  <si>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</si>
  <si>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</si>
  <si>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</si>
  <si>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</si>
  <si>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</si>
  <si>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</si>
  <si>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</si>
  <si>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</si>
  <si>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</si>
  <si>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</si>
  <si>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</si>
  <si>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</si>
  <si>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</si>
  <si>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</si>
  <si>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</si>
  <si>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</si>
  <si>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</si>
  <si>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</si>
  <si>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</si>
  <si>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</si>
  <si>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</si>
  <si>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</si>
  <si>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</si>
  <si>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</si>
  <si>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</si>
  <si>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</si>
  <si>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</si>
  <si>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</si>
  <si>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</si>
  <si>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</si>
  <si>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</si>
  <si>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</si>
  <si>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</si>
  <si>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</si>
  <si>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</si>
  <si>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</si>
  <si>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</si>
  <si>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</si>
  <si>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</si>
  <si>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</si>
  <si>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</si>
  <si>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</si>
  <si>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</si>
  <si>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</si>
  <si>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</si>
  <si>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</si>
  <si>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</si>
  <si>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</si>
  <si>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</si>
  <si>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</si>
  <si>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</si>
  <si>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</si>
  <si>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</si>
  <si>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</si>
  <si>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</si>
  <si>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</si>
  <si>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</si>
  <si>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</si>
  <si>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</si>
  <si>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</si>
  <si>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</si>
  <si>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</si>
  <si>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</si>
  <si>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</si>
  <si>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</si>
  <si>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</si>
  <si>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</si>
  <si>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</si>
  <si>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</si>
  <si>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</si>
  <si>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</si>
  <si>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</si>
  <si>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</si>
  <si>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</si>
  <si>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</si>
  <si>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</si>
  <si>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</si>
  <si>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</si>
  <si>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</si>
  <si>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</si>
  <si>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</si>
  <si>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</si>
  <si>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</si>
  <si>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</si>
  <si>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</si>
  <si>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</si>
  <si>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</si>
  <si>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</si>
  <si>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</si>
  <si>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</si>
  <si>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</si>
  <si>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</si>
  <si>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</si>
  <si>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</si>
  <si>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</si>
  <si>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</si>
  <si>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</si>
  <si>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</si>
  <si>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</si>
  <si>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</si>
  <si>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</si>
  <si>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</si>
  <si>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</si>
  <si>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</si>
  <si>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</si>
  <si>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</si>
  <si>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</si>
  <si>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</si>
  <si>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</si>
  <si>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</si>
  <si>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</si>
  <si>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</si>
  <si>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</si>
  <si>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</si>
  <si>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</si>
  <si>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</si>
  <si>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</si>
  <si>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</si>
  <si>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</si>
  <si>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</si>
  <si>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</si>
  <si>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</si>
  <si>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</si>
  <si>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</si>
  <si>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</si>
  <si>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</si>
  <si>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</si>
  <si>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</si>
  <si>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</si>
  <si>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</si>
  <si>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</si>
  <si>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</si>
  <si>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</si>
  <si>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</si>
  <si>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</si>
  <si>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</si>
  <si>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</si>
  <si>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</si>
  <si>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</si>
  <si>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</si>
  <si>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</si>
  <si>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</si>
  <si>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</si>
  <si>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</si>
  <si>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</si>
  <si>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</si>
  <si>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</si>
  <si>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</si>
  <si>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</si>
  <si>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</si>
  <si>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</si>
  <si>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</si>
  <si>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</si>
  <si>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</si>
  <si>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</si>
  <si>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</si>
  <si>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</si>
  <si>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</si>
  <si>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</si>
  <si>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</si>
  <si>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</si>
  <si>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</si>
  <si>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</si>
  <si>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</si>
  <si>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</si>
  <si>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</si>
  <si>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</si>
  <si>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</si>
  <si>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</si>
  <si>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</si>
  <si>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</si>
  <si>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</si>
  <si>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</si>
  <si>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</si>
  <si>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</si>
  <si>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</si>
  <si>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</si>
  <si>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</si>
  <si>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</si>
  <si>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</si>
  <si>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</si>
  <si>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</si>
  <si>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</si>
  <si>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</si>
  <si>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</si>
  <si>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</si>
  <si>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</si>
  <si>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</si>
  <si>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</si>
  <si>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</si>
  <si>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</si>
  <si>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</si>
  <si>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</si>
  <si>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</si>
  <si>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</si>
  <si>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</si>
  <si>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</si>
  <si>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</si>
  <si>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</si>
  <si>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</si>
  <si>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</si>
  <si>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</si>
  <si>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</si>
  <si>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</si>
  <si>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</si>
  <si>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</si>
  <si>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</si>
  <si>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</si>
  <si>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</si>
  <si>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</si>
  <si>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</si>
  <si>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</si>
  <si>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</si>
  <si>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</si>
  <si>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</si>
  <si>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</si>
  <si>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</si>
  <si>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</si>
  <si>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</si>
  <si>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</si>
  <si>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</si>
  <si>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</si>
  <si>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</si>
  <si>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</si>
  <si>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</si>
  <si>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</si>
  <si>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</si>
  <si>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</si>
  <si>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</si>
  <si>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</si>
  <si>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</si>
  <si>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</si>
  <si>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</si>
  <si>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</si>
  <si>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</si>
  <si>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</si>
  <si>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</si>
  <si>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</si>
  <si>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</si>
  <si>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</si>
  <si>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</si>
  <si>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</si>
  <si>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</si>
  <si>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</si>
  <si>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</si>
  <si>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</si>
  <si>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</si>
  <si>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</si>
  <si>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</si>
  <si>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</si>
  <si>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</si>
  <si>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</si>
  <si>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</si>
  <si>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</si>
  <si>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</si>
  <si>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</si>
  <si>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</si>
  <si>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</si>
  <si>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</si>
  <si>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</si>
  <si>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</si>
  <si>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</si>
  <si>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</si>
  <si>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</si>
  <si>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</si>
  <si>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</si>
  <si>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</si>
  <si>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</si>
  <si>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</si>
  <si>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</si>
  <si>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</si>
  <si>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</si>
  <si>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</si>
  <si>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</si>
  <si>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</si>
  <si>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</si>
  <si>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</si>
  <si>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</si>
  <si>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</si>
  <si>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</si>
  <si>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</si>
  <si>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</si>
  <si>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</si>
  <si>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</si>
  <si>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</si>
  <si>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</si>
  <si>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</si>
  <si>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</si>
  <si>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</si>
  <si>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</si>
  <si>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</si>
  <si>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</si>
  <si>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</si>
  <si>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</si>
  <si>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</si>
  <si>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</si>
  <si>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</si>
  <si>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</si>
  <si>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</si>
  <si>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</si>
  <si>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</si>
  <si>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</si>
  <si>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</si>
  <si>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</si>
  <si>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</si>
  <si>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</si>
  <si>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</si>
  <si>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</si>
  <si>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</si>
  <si>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</si>
  <si>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</si>
  <si>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</si>
  <si>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</si>
  <si>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</si>
  <si>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</si>
  <si>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</si>
  <si>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</si>
  <si>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</si>
  <si>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</si>
  <si>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</si>
  <si>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</si>
  <si>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</si>
  <si>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</si>
  <si>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</si>
  <si>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</si>
  <si>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</si>
  <si>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</si>
  <si>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</si>
  <si>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</si>
  <si>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</si>
  <si>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</si>
  <si>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</si>
  <si>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</si>
  <si>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</si>
  <si>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</si>
  <si>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</si>
  <si>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</si>
  <si>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</si>
  <si>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</si>
  <si>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</si>
  <si>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</si>
  <si>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</si>
  <si>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</si>
  <si>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</si>
  <si>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</si>
  <si>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</si>
  <si>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</si>
  <si>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</si>
  <si>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</si>
  <si>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</si>
  <si>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</si>
  <si>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</si>
  <si>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</si>
  <si>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</si>
  <si>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</si>
  <si>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</si>
  <si>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</si>
  <si>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</si>
  <si>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</si>
  <si>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</si>
  <si>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</si>
  <si>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</si>
  <si>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</si>
  <si>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</si>
  <si>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</si>
  <si>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</si>
  <si>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</si>
  <si>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</si>
  <si>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</si>
  <si>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</si>
  <si>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</si>
  <si>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</si>
  <si>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</si>
  <si>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</si>
  <si>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</si>
  <si>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</si>
  <si>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</si>
  <si>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</si>
  <si>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</si>
  <si>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</si>
  <si>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</si>
  <si>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</si>
  <si>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</si>
  <si>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</si>
  <si>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</si>
  <si>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</si>
  <si>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</si>
  <si>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</si>
  <si>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</si>
  <si>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</si>
  <si>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</si>
  <si>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</si>
  <si>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</si>
  <si>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</si>
  <si>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</si>
  <si>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</si>
  <si>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</si>
  <si>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</si>
  <si>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</si>
  <si>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</si>
  <si>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</si>
  <si>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</si>
  <si>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</si>
  <si>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</si>
  <si>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</si>
  <si>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</si>
  <si>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</si>
  <si>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</si>
  <si>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</si>
  <si>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</si>
  <si>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</si>
  <si>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</si>
  <si>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</si>
  <si>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</si>
  <si>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</si>
  <si>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</si>
  <si>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</si>
  <si>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</si>
  <si>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</si>
  <si>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</si>
  <si>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</si>
  <si>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</si>
  <si>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</si>
  <si>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</si>
  <si>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</si>
  <si>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</si>
  <si>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</si>
  <si>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</si>
  <si>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</si>
  <si>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</si>
  <si>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</si>
  <si>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</si>
  <si>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</si>
  <si>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</si>
  <si>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</si>
  <si>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</si>
  <si>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</si>
  <si>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</si>
  <si>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</si>
  <si>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</si>
  <si>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</si>
  <si>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</si>
  <si>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</si>
  <si>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</si>
  <si>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</si>
  <si>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</si>
  <si>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</si>
  <si>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</si>
  <si>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</si>
  <si>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</si>
  <si>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</si>
  <si>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</si>
  <si>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</si>
  <si>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</si>
  <si>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</si>
  <si>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</si>
  <si>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</si>
  <si>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</si>
  <si>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</si>
  <si>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</si>
  <si>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</si>
  <si>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</si>
  <si>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</si>
  <si>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</si>
  <si>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</si>
  <si>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</si>
  <si>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</si>
  <si>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</si>
  <si>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</si>
  <si>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</si>
  <si>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</si>
  <si>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</si>
  <si>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</si>
  <si>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</si>
  <si>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</si>
  <si>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</si>
  <si>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</si>
  <si>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</si>
  <si>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</si>
  <si>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</si>
  <si>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</si>
  <si>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</si>
  <si>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</si>
  <si>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</si>
  <si>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</si>
  <si>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</si>
  <si>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</si>
  <si>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</si>
  <si>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</si>
  <si>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</si>
  <si>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</si>
  <si>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</si>
  <si>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</si>
  <si>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</si>
  <si>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</si>
  <si>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</si>
  <si>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</si>
  <si>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</si>
  <si>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</si>
  <si>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</si>
  <si>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</si>
  <si>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</si>
  <si>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</si>
  <si>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</si>
  <si>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</si>
  <si>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</si>
  <si>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</si>
  <si>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</si>
  <si>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</si>
  <si>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</si>
  <si>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</si>
  <si>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</si>
  <si>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</si>
  <si>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</si>
  <si>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</si>
  <si>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</si>
  <si>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</si>
  <si>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</si>
  <si>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</si>
  <si>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</si>
  <si>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</si>
  <si>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</si>
  <si>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</si>
  <si>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</si>
  <si>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</si>
  <si>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</si>
  <si>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</si>
  <si>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</si>
  <si>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</si>
  <si>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</si>
  <si>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</si>
  <si>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</si>
  <si>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</si>
  <si>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</si>
  <si>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</si>
  <si>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</si>
  <si>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</si>
  <si>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</si>
  <si>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</si>
  <si>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</si>
  <si>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</si>
  <si>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</si>
  <si>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</si>
  <si>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</si>
  <si>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</si>
  <si>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</si>
  <si>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</si>
  <si>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</si>
  <si>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</si>
  <si>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</si>
  <si>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</si>
  <si>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</si>
  <si>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</si>
  <si>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</si>
  <si>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</si>
  <si>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</si>
  <si>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</si>
  <si>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</si>
  <si>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</si>
  <si>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</si>
  <si>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</si>
  <si>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</si>
  <si>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</si>
  <si>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</si>
  <si>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</si>
  <si>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</si>
  <si>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</si>
  <si>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</si>
  <si>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</si>
  <si>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</si>
  <si>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</si>
  <si>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</si>
  <si>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</si>
  <si>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</si>
  <si>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</si>
  <si>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</si>
  <si>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</si>
  <si>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</si>
  <si>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</si>
  <si>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</si>
  <si>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</si>
  <si>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</si>
  <si>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</si>
  <si>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</si>
  <si>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</si>
  <si>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</si>
  <si>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</si>
  <si>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</si>
  <si>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</si>
  <si>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</si>
  <si>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</si>
  <si>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</si>
  <si>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</si>
  <si>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</si>
  <si>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</si>
  <si>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</si>
  <si>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</si>
  <si>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</si>
  <si>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</si>
  <si>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</si>
  <si>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</si>
  <si>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</si>
  <si>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</si>
  <si>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</si>
  <si>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</si>
  <si>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</si>
  <si>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</si>
  <si>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</si>
  <si>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</si>
  <si>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</si>
  <si>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</si>
  <si>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</si>
  <si>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</si>
  <si>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</si>
  <si>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</si>
  <si>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</si>
  <si>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</si>
  <si>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</si>
  <si>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</si>
  <si>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</si>
  <si>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</si>
  <si>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</si>
  <si>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</si>
  <si>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</si>
  <si>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</si>
  <si>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</si>
  <si>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</si>
  <si>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</si>
  <si>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</si>
  <si>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</si>
  <si>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</si>
  <si>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</si>
  <si>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</si>
  <si>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</si>
  <si>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</si>
  <si>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</si>
  <si>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</si>
  <si>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</si>
  <si>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</si>
  <si>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</si>
  <si>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</si>
  <si>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</si>
  <si>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</si>
  <si>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</si>
  <si>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</si>
  <si>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</si>
  <si>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</si>
  <si>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</si>
  <si>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</si>
  <si>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</si>
  <si>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</si>
  <si>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</si>
  <si>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</si>
  <si>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</si>
  <si>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</si>
  <si>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</si>
  <si>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</si>
  <si>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</si>
  <si>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</si>
  <si>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</si>
  <si>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</si>
  <si>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</si>
  <si>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</si>
  <si>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</si>
  <si>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</si>
  <si>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</si>
  <si>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</si>
  <si>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</si>
  <si>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</si>
  <si>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</si>
  <si>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</si>
  <si>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</si>
  <si>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</si>
  <si>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</si>
  <si>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</si>
  <si>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</si>
  <si>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</si>
  <si>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</si>
  <si>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</si>
  <si>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</si>
  <si>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</si>
  <si>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</si>
  <si>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</si>
  <si>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</si>
  <si>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</si>
  <si>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</si>
  <si>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</si>
  <si>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</si>
  <si>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</si>
  <si>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</si>
  <si>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</si>
  <si>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</si>
  <si>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</si>
  <si>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</si>
  <si>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</si>
  <si>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</si>
  <si>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</si>
  <si>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</si>
  <si>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</si>
  <si>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</si>
  <si>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</si>
  <si>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</si>
  <si>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</si>
  <si>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</si>
  <si>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</si>
  <si>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</si>
  <si>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</si>
  <si>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</si>
  <si>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</si>
  <si>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</si>
  <si>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</si>
  <si>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</si>
  <si>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</si>
  <si>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</si>
  <si>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</si>
  <si>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</si>
  <si>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</si>
  <si>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</si>
  <si>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</si>
  <si>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</si>
  <si>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</si>
  <si>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</si>
  <si>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</si>
  <si>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</si>
  <si>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</si>
  <si>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</si>
  <si>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</si>
  <si>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</si>
  <si>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</si>
  <si>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</si>
  <si>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</si>
  <si>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</si>
  <si>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</si>
  <si>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</si>
  <si>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</si>
  <si>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</si>
  <si>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</si>
  <si>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</si>
  <si>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</si>
  <si>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</si>
  <si>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</si>
  <si>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</si>
  <si>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</si>
  <si>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</si>
  <si>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</si>
  <si>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</si>
  <si>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</si>
  <si>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</si>
  <si>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</si>
  <si>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</si>
  <si>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</si>
  <si>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</si>
  <si>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</si>
  <si>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</si>
  <si>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</si>
  <si>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</si>
  <si>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</si>
  <si>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</si>
  <si>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</si>
  <si>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</si>
  <si>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</si>
  <si>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</si>
  <si>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</si>
  <si>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</si>
  <si>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</si>
  <si>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</si>
  <si>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</si>
  <si>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</si>
  <si>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</si>
  <si>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</si>
  <si>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</si>
  <si>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</si>
  <si>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</si>
  <si>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</si>
  <si>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</si>
  <si>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</si>
  <si>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</si>
  <si>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</si>
  <si>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</si>
  <si>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</si>
  <si>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</si>
  <si>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</si>
  <si>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</si>
  <si>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</si>
  <si>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</si>
  <si>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</si>
  <si>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</si>
  <si>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</si>
  <si>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</si>
  <si>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</si>
  <si>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</si>
  <si>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</si>
  <si>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</si>
  <si>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</si>
  <si>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</si>
  <si>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</si>
  <si>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</si>
  <si>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</si>
  <si>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</si>
  <si>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</si>
  <si>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</si>
  <si>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</si>
  <si>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</si>
  <si>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</si>
  <si>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</si>
  <si>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</si>
  <si>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</si>
  <si>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</si>
  <si>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</si>
  <si>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</si>
  <si>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</si>
  <si>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</si>
  <si>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</si>
  <si>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</si>
  <si>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</si>
  <si>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</si>
  <si>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</si>
  <si>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</si>
  <si>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</si>
  <si>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</si>
  <si>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</si>
  <si>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</si>
  <si>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</si>
  <si>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</si>
  <si>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</si>
  <si>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</si>
  <si>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</si>
  <si>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</si>
  <si>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</si>
  <si>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</si>
  <si>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</si>
  <si>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</si>
  <si>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</si>
  <si>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</si>
  <si>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</si>
  <si>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</si>
  <si>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</si>
  <si>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</si>
  <si>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</si>
  <si>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</si>
  <si>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</si>
  <si>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</si>
  <si>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</si>
  <si>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</si>
  <si>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</si>
  <si>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</si>
  <si>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</si>
  <si>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</si>
  <si>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</si>
  <si>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</si>
  <si>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</si>
  <si>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</si>
  <si>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</si>
  <si>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</si>
  <si>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</si>
  <si>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</si>
  <si>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</si>
  <si>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</si>
  <si>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</si>
  <si>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</si>
  <si>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</si>
  <si>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</si>
  <si>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</si>
  <si>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</si>
  <si>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</si>
  <si>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</si>
  <si>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</si>
  <si>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</si>
  <si>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</si>
  <si>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</si>
  <si>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</si>
  <si>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</si>
  <si>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</si>
  <si>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</si>
  <si>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</si>
  <si>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</si>
  <si>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</si>
  <si>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</si>
  <si>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</si>
  <si>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</si>
  <si>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</si>
  <si>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</si>
  <si>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</si>
  <si>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</si>
  <si>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</si>
  <si>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</si>
  <si>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</si>
  <si>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</si>
  <si>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</si>
  <si>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</si>
  <si>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</si>
  <si>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</si>
  <si>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</si>
  <si>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</si>
  <si>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</si>
  <si>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</si>
  <si>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</si>
  <si>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</si>
  <si>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</si>
  <si>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</si>
  <si>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</si>
  <si>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</si>
  <si>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</si>
  <si>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</si>
  <si>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</si>
  <si>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</si>
  <si>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</si>
  <si>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</si>
  <si>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</si>
  <si>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</si>
  <si>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</si>
  <si>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</si>
  <si>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</si>
  <si>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</si>
  <si>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</si>
  <si>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</si>
  <si>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</si>
  <si>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</si>
  <si>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</si>
  <si>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</si>
  <si>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</si>
  <si>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</si>
  <si>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</si>
  <si>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</si>
  <si>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</si>
  <si>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</si>
  <si>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</si>
  <si>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</si>
  <si>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</si>
  <si>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</si>
  <si>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</si>
  <si>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</si>
  <si>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</si>
  <si>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</si>
  <si>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</si>
  <si>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</si>
  <si>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</si>
  <si>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</si>
  <si>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</si>
  <si>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</si>
  <si>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</si>
  <si>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</si>
  <si>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</si>
  <si>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</si>
  <si>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</si>
  <si>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</si>
  <si>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</si>
  <si>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</si>
  <si>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</si>
  <si>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</si>
  <si>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</si>
  <si>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</si>
  <si>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</si>
  <si>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</si>
  <si>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</si>
  <si>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</si>
  <si>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</si>
  <si>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</si>
  <si>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</si>
  <si>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</si>
  <si>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</si>
  <si>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</si>
  <si>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</si>
  <si>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</si>
  <si>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</si>
  <si>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</si>
  <si>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</si>
  <si>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</si>
  <si>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</si>
  <si>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</si>
  <si>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</si>
  <si>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</si>
  <si>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</si>
  <si>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</si>
  <si>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</si>
  <si>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</si>
  <si>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</si>
  <si>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</si>
  <si>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</si>
  <si>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</si>
  <si>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</si>
  <si>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</si>
  <si>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</si>
  <si>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</si>
  <si>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</si>
  <si>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</si>
  <si>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</si>
  <si>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</si>
  <si>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</si>
  <si>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</si>
  <si>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</si>
  <si>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</si>
  <si>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</si>
  <si>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</si>
  <si>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</si>
  <si>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</si>
  <si>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</si>
  <si>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</si>
  <si>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</si>
  <si>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</si>
  <si>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</si>
  <si>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</si>
  <si>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</si>
  <si>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</si>
  <si>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</si>
  <si>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</si>
  <si>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</si>
  <si>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</si>
  <si>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</si>
  <si>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</si>
  <si>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</si>
  <si>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</si>
  <si>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</si>
  <si>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</si>
  <si>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</si>
  <si>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</si>
  <si>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</si>
  <si>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</si>
  <si>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</si>
  <si>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</si>
  <si>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</si>
  <si>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</si>
  <si>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</si>
  <si>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</si>
  <si>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</si>
  <si>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</si>
  <si>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</si>
  <si>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</si>
  <si>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</si>
  <si>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</si>
  <si>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</si>
  <si>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</si>
  <si>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</si>
  <si>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</si>
  <si>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</si>
  <si>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</si>
  <si>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</si>
  <si>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</si>
  <si>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</si>
  <si>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</si>
  <si>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</si>
  <si>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</si>
  <si>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</si>
  <si>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</si>
  <si>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</si>
  <si>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</si>
  <si>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</si>
  <si>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</si>
  <si>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</si>
  <si>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</si>
  <si>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</si>
  <si>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</si>
  <si>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</si>
  <si>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</si>
  <si>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</si>
  <si>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</si>
  <si>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</si>
  <si>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</si>
  <si>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</si>
  <si>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</si>
  <si>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</si>
  <si>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</si>
  <si>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</si>
  <si>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</si>
  <si>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</si>
  <si>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</si>
  <si>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</si>
  <si>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</si>
  <si>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</si>
  <si>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</si>
  <si>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</si>
  <si>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</si>
  <si>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</si>
  <si>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</si>
  <si>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</si>
  <si>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</si>
  <si>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</si>
  <si>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</si>
  <si>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</si>
  <si>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</si>
  <si>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</si>
  <si>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</si>
  <si>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</si>
  <si>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</si>
  <si>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</si>
  <si>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</si>
  <si>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</si>
  <si>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</si>
  <si>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</si>
  <si>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</si>
  <si>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</si>
  <si>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</si>
  <si>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</si>
  <si>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</si>
  <si>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</si>
  <si>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</si>
  <si>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</si>
  <si>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</si>
  <si>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</si>
  <si>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</si>
  <si>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</si>
  <si>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</si>
  <si>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</si>
  <si>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</si>
  <si>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</si>
  <si>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</si>
  <si>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</si>
  <si>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</si>
  <si>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</si>
  <si>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</si>
  <si>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</si>
  <si>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</si>
  <si>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</si>
  <si>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</si>
  <si>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</si>
  <si>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</si>
  <si>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</si>
  <si>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</si>
  <si>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</si>
  <si>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</si>
  <si>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</si>
  <si>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</si>
  <si>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</si>
  <si>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</si>
  <si>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</si>
  <si>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</si>
  <si>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</si>
  <si>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</si>
  <si>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</si>
  <si>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</si>
  <si>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</si>
  <si>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</si>
  <si>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</si>
  <si>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</si>
  <si>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</si>
  <si>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</si>
  <si>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</si>
  <si>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</si>
  <si>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</si>
  <si>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</si>
  <si>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</si>
  <si>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</si>
  <si>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</si>
  <si>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</si>
  <si>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</si>
  <si>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</si>
  <si>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</si>
  <si>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</si>
  <si>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</si>
  <si>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</si>
  <si>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</si>
  <si>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</si>
  <si>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</si>
  <si>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</si>
  <si>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</si>
  <si>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</si>
  <si>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</si>
  <si>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</si>
  <si>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</si>
  <si>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</si>
  <si>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</si>
  <si>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</si>
  <si>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</si>
  <si>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</si>
  <si>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</si>
  <si>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</si>
  <si>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</si>
  <si>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</si>
  <si>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</si>
  <si>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</si>
  <si>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</si>
  <si>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</si>
  <si>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</si>
  <si>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</si>
  <si>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</si>
  <si>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</si>
  <si>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</si>
  <si>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</si>
  <si>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</si>
  <si>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</si>
  <si>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</si>
  <si>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</si>
  <si>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</si>
  <si>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</si>
  <si>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</si>
  <si>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</si>
  <si>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</si>
  <si>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</si>
  <si>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</si>
  <si>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</si>
  <si>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</si>
  <si>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</si>
  <si>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</si>
  <si>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</si>
  <si>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</si>
  <si>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</si>
  <si>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</si>
  <si>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</si>
  <si>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</si>
  <si>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</si>
  <si>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</si>
  <si>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</si>
  <si>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</si>
  <si>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</si>
  <si>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</si>
  <si>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</si>
  <si>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</si>
  <si>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</si>
  <si>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</si>
  <si>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</si>
  <si>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</si>
  <si>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</si>
  <si>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</si>
  <si>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</si>
  <si>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</si>
  <si>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</si>
  <si>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</si>
  <si>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</si>
  <si>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</si>
  <si>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</si>
  <si>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</si>
  <si>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</si>
  <si>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</si>
  <si>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</si>
  <si>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</si>
  <si>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</si>
  <si>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</si>
  <si>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</si>
  <si>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</si>
  <si>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</si>
  <si>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</si>
  <si>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</si>
  <si>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</si>
  <si>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</si>
  <si>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</si>
  <si>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</si>
  <si>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</si>
  <si>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</si>
  <si>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</si>
  <si>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</si>
  <si>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</si>
  <si>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</si>
  <si>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</si>
  <si>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</si>
  <si>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</si>
  <si>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</si>
  <si>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</si>
  <si>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</si>
  <si>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</si>
  <si>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</si>
  <si>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</si>
  <si>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</si>
  <si>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</si>
  <si>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</si>
  <si>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</si>
  <si>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</si>
  <si>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</si>
  <si>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</si>
  <si>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</si>
  <si>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</si>
  <si>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</si>
  <si>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</si>
  <si>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</si>
  <si>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</si>
  <si>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</si>
  <si>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</si>
  <si>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</si>
  <si>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</si>
  <si>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</si>
  <si>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</si>
  <si>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</si>
  <si>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</si>
  <si>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</si>
  <si>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</si>
  <si>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</si>
  <si>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</si>
  <si>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</si>
  <si>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</si>
  <si>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</si>
  <si>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</si>
  <si>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</si>
  <si>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</si>
  <si>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</si>
  <si>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</si>
  <si>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</si>
  <si>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</si>
  <si>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</si>
  <si>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</si>
  <si>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</si>
  <si>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</si>
  <si>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</si>
  <si>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</si>
  <si>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</si>
  <si>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</si>
  <si>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</si>
  <si>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</si>
  <si>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</si>
  <si>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</si>
  <si>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</si>
  <si>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</si>
  <si>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</si>
  <si>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</si>
  <si>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</si>
  <si>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</si>
  <si>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</si>
  <si>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</si>
  <si>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</si>
  <si>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</si>
  <si>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</si>
  <si>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</si>
  <si>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</si>
  <si>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</si>
  <si>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</si>
  <si>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</si>
  <si>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</si>
  <si>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</si>
  <si>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</si>
  <si>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</si>
  <si>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</si>
  <si>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</si>
  <si>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</si>
  <si>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</si>
  <si>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</si>
  <si>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</si>
  <si>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</si>
  <si>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</si>
  <si>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</si>
  <si>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</si>
  <si>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</si>
  <si>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</si>
  <si>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</si>
  <si>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</si>
  <si>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</si>
  <si>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</si>
  <si>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</si>
  <si>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</si>
  <si>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</si>
  <si>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</si>
  <si>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</si>
  <si>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</si>
  <si>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</si>
  <si>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</si>
  <si>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</si>
  <si>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</si>
  <si>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</si>
  <si>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</si>
  <si>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</si>
  <si>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</si>
  <si>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</si>
  <si>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</si>
  <si>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</si>
  <si>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</si>
  <si>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</si>
  <si>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</si>
  <si>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</si>
  <si>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</si>
  <si>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</si>
  <si>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</si>
  <si>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</si>
  <si>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</si>
  <si>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</si>
  <si>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</si>
  <si>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</si>
  <si>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</si>
  <si>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</si>
  <si>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</si>
  <si>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</si>
  <si>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</si>
  <si>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</si>
  <si>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</si>
  <si>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</si>
  <si>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</si>
  <si>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</si>
  <si>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</si>
  <si>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</si>
  <si>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</si>
  <si>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</si>
  <si>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</si>
  <si>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</si>
  <si>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</si>
  <si>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</si>
  <si>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</si>
  <si>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</si>
  <si>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</si>
  <si>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</si>
  <si>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</si>
  <si>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</si>
  <si>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</si>
  <si>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</si>
  <si>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</si>
  <si>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</si>
  <si>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</si>
  <si>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</si>
  <si>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</si>
  <si>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</si>
  <si>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</si>
  <si>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</si>
  <si>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</si>
  <si>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</si>
  <si>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</si>
  <si>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</si>
  <si>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</si>
  <si>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</si>
  <si>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</si>
  <si>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</si>
  <si>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</si>
  <si>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</si>
  <si>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</si>
  <si>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</si>
  <si>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</si>
  <si>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</si>
  <si>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</si>
  <si>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</si>
  <si>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</si>
  <si>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</si>
  <si>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</si>
  <si>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</si>
  <si>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</si>
  <si>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</si>
  <si>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</si>
  <si>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</si>
  <si>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</si>
  <si>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</si>
  <si>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</si>
  <si>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</si>
  <si>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</si>
  <si>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</si>
  <si>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</si>
  <si>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</si>
  <si>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</si>
  <si>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</si>
  <si>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</si>
  <si>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</si>
  <si>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</si>
  <si>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</si>
  <si>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</si>
  <si>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</si>
  <si>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</si>
  <si>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</si>
  <si>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</si>
  <si>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</si>
  <si>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</si>
  <si>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</si>
  <si>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</si>
  <si>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</si>
  <si>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</si>
  <si>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</si>
  <si>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</si>
  <si>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</si>
  <si>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</si>
  <si>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</si>
  <si>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</si>
  <si>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</si>
  <si>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</si>
  <si>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</si>
  <si>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</si>
  <si>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</si>
  <si>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</si>
  <si>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</si>
  <si>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</si>
  <si>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</si>
  <si>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</si>
  <si>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</si>
  <si>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</si>
  <si>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</si>
  <si>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</si>
  <si>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</si>
  <si>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</si>
  <si>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</si>
  <si>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</si>
  <si>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</si>
  <si>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</si>
  <si>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</si>
  <si>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</si>
  <si>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</si>
  <si>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</si>
  <si>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</si>
  <si>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</si>
  <si>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</si>
  <si>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</si>
  <si>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</si>
  <si>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</si>
  <si>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</si>
  <si>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</si>
  <si>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</si>
  <si>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</si>
  <si>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</si>
  <si>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</si>
  <si>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</si>
  <si>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</si>
  <si>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</si>
  <si>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</si>
  <si>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</si>
  <si>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</si>
  <si>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</si>
  <si>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</si>
  <si>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</si>
  <si>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</si>
  <si>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</si>
  <si>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</si>
  <si>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</si>
  <si>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</si>
  <si>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</si>
  <si>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</si>
  <si>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</si>
  <si>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</si>
  <si>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</si>
  <si>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</si>
  <si>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</si>
  <si>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</si>
  <si>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</si>
  <si>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</si>
  <si>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</si>
  <si>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</si>
  <si>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</si>
  <si>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</si>
  <si>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</si>
  <si>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</si>
  <si>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</si>
  <si>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</si>
  <si>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</si>
  <si>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</si>
  <si>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</si>
  <si>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</si>
  <si>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</si>
  <si>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</si>
  <si>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</si>
  <si>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</si>
  <si>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</si>
  <si>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</si>
  <si>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</si>
  <si>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</si>
  <si>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</si>
  <si>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</si>
  <si>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</si>
  <si>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</si>
  <si>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</si>
  <si>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</si>
  <si>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</si>
  <si>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</si>
  <si>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</si>
  <si>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</si>
  <si>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</si>
  <si>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</si>
  <si>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</si>
  <si>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</si>
  <si>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</si>
  <si>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</si>
  <si>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</si>
  <si>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</si>
  <si>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</si>
  <si>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</si>
  <si>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</si>
  <si>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</si>
  <si>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</si>
  <si>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</si>
  <si>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</si>
  <si>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</si>
  <si>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</si>
  <si>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</si>
  <si>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</si>
  <si>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</si>
  <si>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</si>
  <si>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</si>
  <si>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</si>
  <si>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</si>
  <si>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</si>
  <si>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</si>
  <si>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</si>
  <si>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</si>
  <si>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</si>
  <si>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</si>
  <si>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</si>
  <si>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</si>
  <si>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</si>
  <si>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</si>
  <si>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</si>
  <si>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</si>
  <si>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</si>
  <si>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</si>
  <si>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</si>
  <si>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</si>
  <si>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</si>
  <si>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</si>
  <si>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</si>
  <si>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</si>
  <si>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</si>
  <si>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</si>
  <si>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</si>
  <si>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</si>
  <si>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</si>
  <si>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</si>
  <si>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</si>
  <si>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</si>
  <si>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</si>
  <si>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</si>
  <si>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</si>
  <si>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</si>
  <si>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</si>
  <si>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</si>
  <si>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</si>
  <si>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</si>
  <si>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</si>
  <si>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</si>
  <si>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</si>
  <si>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</si>
  <si>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</si>
  <si>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</si>
  <si>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</si>
  <si>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</si>
  <si>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</si>
  <si>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</si>
  <si>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</si>
  <si>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</si>
  <si>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</si>
  <si>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</si>
  <si>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</si>
  <si>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</si>
  <si>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</si>
  <si>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</si>
  <si>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</si>
  <si>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</si>
  <si>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</si>
  <si>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</si>
  <si>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</si>
  <si>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</si>
  <si>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</si>
  <si>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</si>
  <si>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</si>
  <si>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</si>
  <si>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</si>
  <si>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</si>
  <si>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</si>
  <si>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</si>
  <si>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</si>
  <si>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</si>
  <si>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</si>
  <si>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</si>
  <si>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</si>
  <si>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</si>
  <si>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</si>
  <si>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</si>
  <si>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</si>
  <si>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</si>
  <si>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</si>
  <si>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</si>
  <si>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</si>
  <si>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</si>
  <si>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</si>
  <si>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</si>
  <si>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</si>
  <si>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</si>
  <si>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</si>
  <si>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</si>
  <si>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</si>
  <si>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</si>
  <si>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</si>
  <si>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</si>
  <si>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</si>
  <si>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</si>
  <si>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</si>
  <si>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</si>
  <si>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</si>
  <si>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</si>
  <si>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</si>
  <si>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</si>
  <si>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</si>
  <si>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</si>
  <si>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</si>
  <si>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</si>
  <si>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</si>
  <si>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</si>
  <si>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</si>
  <si>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</si>
  <si>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</si>
  <si>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</si>
  <si>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</si>
  <si>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</si>
  <si>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</si>
  <si>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</si>
  <si>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</si>
  <si>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</si>
  <si>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</si>
  <si>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</si>
  <si>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</si>
  <si>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</si>
  <si>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</si>
  <si>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</si>
  <si>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</si>
  <si>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</si>
  <si>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</si>
  <si>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</si>
  <si>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</si>
  <si>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</si>
  <si>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</si>
  <si>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</si>
  <si>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</si>
  <si>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</si>
  <si>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</si>
  <si>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</si>
  <si>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</si>
  <si>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</si>
  <si>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</si>
  <si>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</si>
  <si>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</si>
  <si>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</si>
  <si>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</si>
  <si>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</si>
  <si>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</si>
  <si>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</si>
  <si>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</si>
  <si>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</si>
  <si>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</si>
  <si>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</si>
  <si>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</si>
  <si>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</si>
  <si>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</si>
  <si>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</si>
  <si>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</si>
  <si>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</si>
  <si>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</si>
  <si>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</si>
  <si>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</si>
  <si>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</si>
  <si>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</si>
  <si>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</si>
  <si>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</si>
  <si>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</si>
  <si>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</si>
  <si>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</si>
  <si>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</si>
  <si>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</si>
  <si>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</si>
  <si>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</si>
  <si>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</si>
  <si>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</si>
  <si>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</si>
  <si>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</si>
  <si>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</si>
  <si>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</si>
  <si>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</si>
  <si>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</si>
  <si>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</si>
  <si>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</si>
  <si>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</si>
  <si>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</si>
  <si>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</si>
  <si>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</si>
  <si>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</si>
  <si>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</si>
  <si>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</si>
  <si>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</si>
  <si>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</si>
  <si>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</si>
  <si>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</si>
  <si>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</si>
  <si>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</si>
  <si>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</si>
  <si>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</si>
  <si>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</si>
  <si>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</si>
  <si>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</si>
  <si>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</si>
  <si>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</si>
  <si>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</si>
  <si>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</si>
  <si>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</si>
  <si>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</si>
  <si>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</si>
  <si>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</si>
  <si>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</si>
  <si>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</si>
  <si>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</si>
  <si>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</si>
  <si>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</si>
  <si>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</si>
  <si>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</si>
  <si>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</si>
  <si>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</si>
  <si>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</si>
  <si>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</si>
  <si>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</si>
  <si>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</si>
  <si>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</si>
  <si>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</si>
  <si>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</si>
  <si>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</si>
  <si>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</si>
  <si>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</si>
  <si>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</si>
  <si>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</si>
  <si>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</si>
  <si>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</si>
  <si>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</si>
  <si>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</si>
  <si>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</si>
  <si>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</si>
  <si>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</si>
  <si>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</si>
  <si>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</si>
  <si>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</si>
  <si>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</si>
  <si>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</si>
  <si>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</si>
  <si>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</si>
  <si>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</si>
  <si>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</si>
  <si>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</si>
  <si>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</si>
  <si>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</si>
  <si>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</si>
  <si>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</si>
  <si>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</si>
  <si>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</si>
  <si>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</si>
  <si>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</si>
  <si>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</si>
  <si>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</si>
  <si>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</si>
  <si>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</si>
  <si>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</si>
  <si>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</si>
  <si>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</si>
  <si>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</si>
  <si>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</si>
  <si>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</si>
  <si>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</si>
  <si>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</si>
  <si>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</si>
  <si>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</si>
  <si>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</si>
  <si>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</si>
  <si>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</si>
  <si>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</si>
  <si>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</si>
  <si>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</si>
  <si>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</si>
  <si>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</si>
  <si>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</si>
  <si>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</si>
  <si>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</si>
  <si>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</si>
  <si>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</si>
  <si>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</si>
  <si>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</si>
  <si>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</si>
  <si>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</si>
  <si>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</si>
  <si>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</si>
  <si>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</si>
  <si>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</si>
  <si>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</si>
  <si>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</si>
  <si>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</si>
  <si>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</si>
  <si>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</si>
  <si>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</si>
  <si>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</si>
  <si>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</si>
  <si>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</si>
  <si>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</si>
  <si>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</si>
  <si>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</si>
  <si>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</si>
  <si>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</si>
  <si>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</si>
  <si>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</si>
  <si>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</si>
  <si>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</si>
  <si>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</si>
  <si>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</si>
  <si>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</si>
  <si>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</si>
  <si>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</si>
  <si>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</si>
  <si>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</si>
  <si>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</si>
  <si>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</si>
  <si>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</si>
  <si>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</si>
  <si>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</si>
  <si>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</si>
  <si>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</si>
  <si>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</si>
  <si>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</si>
  <si>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</si>
  <si>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</si>
  <si>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</si>
  <si>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</si>
  <si>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</si>
  <si>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</si>
  <si>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</si>
  <si>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</si>
  <si>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</si>
  <si>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</si>
  <si>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</si>
  <si>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</si>
  <si>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</si>
  <si>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</si>
  <si>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</si>
  <si>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</si>
  <si>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</si>
  <si>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</si>
  <si>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</si>
  <si>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</si>
  <si>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</si>
  <si>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</si>
  <si>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</si>
  <si>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</si>
  <si>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</si>
  <si>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</si>
  <si>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</si>
  <si>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</si>
  <si>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</si>
  <si>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</si>
  <si>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</si>
  <si>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</si>
  <si>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</si>
  <si>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</si>
  <si>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</si>
  <si>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</si>
  <si>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</si>
  <si>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</si>
  <si>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</si>
  <si>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</si>
  <si>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</si>
  <si>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</si>
  <si>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</si>
  <si>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</si>
  <si>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</si>
  <si>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</si>
  <si>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</si>
  <si>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</si>
  <si>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</si>
  <si>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</si>
  <si>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</si>
  <si>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</si>
  <si>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</si>
  <si>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</si>
  <si>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</si>
  <si>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</si>
  <si>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</si>
  <si>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</si>
  <si>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</si>
  <si>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</si>
  <si>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</si>
  <si>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</si>
  <si>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</si>
  <si>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</si>
  <si>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</si>
  <si>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</si>
  <si>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</si>
  <si>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</si>
  <si>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</si>
  <si>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</si>
  <si>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</si>
  <si>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</si>
  <si>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</si>
  <si>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</si>
  <si>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</si>
  <si>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</si>
  <si>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</si>
  <si>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</si>
  <si>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</si>
  <si>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</si>
  <si>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</si>
  <si>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</si>
  <si>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</si>
  <si>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</si>
  <si>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</si>
  <si>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</si>
  <si>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</si>
  <si>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</si>
  <si>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</si>
  <si>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</si>
  <si>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</si>
  <si>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</si>
  <si>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</si>
  <si>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</si>
  <si>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</si>
  <si>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</si>
  <si>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</si>
  <si>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</si>
  <si>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</si>
  <si>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</si>
  <si>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</si>
  <si>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</si>
  <si>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</si>
  <si>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</si>
  <si>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</si>
  <si>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</si>
  <si>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</si>
  <si>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</si>
  <si>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</si>
  <si>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</si>
  <si>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</si>
  <si>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</si>
  <si>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</si>
  <si>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</si>
  <si>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</si>
  <si>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</si>
  <si>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</si>
  <si>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</si>
  <si>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</si>
  <si>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</si>
  <si>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</si>
  <si>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</si>
  <si>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</si>
  <si>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</si>
  <si>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</si>
  <si>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</si>
  <si>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</si>
  <si>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</si>
  <si>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</si>
  <si>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</si>
  <si>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</si>
  <si>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</si>
  <si>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</si>
  <si>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</si>
  <si>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</si>
  <si>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</si>
  <si>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</si>
  <si>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</si>
  <si>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</si>
  <si>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</si>
  <si>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</si>
  <si>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</si>
  <si>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</si>
  <si>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</si>
  <si>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</si>
  <si>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</si>
  <si>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</si>
  <si>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</si>
  <si>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</si>
  <si>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</si>
  <si>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</si>
  <si>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</si>
  <si>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</si>
  <si>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</si>
  <si>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</si>
  <si>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</si>
  <si>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</si>
  <si>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</si>
  <si>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</si>
  <si>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</si>
  <si>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</si>
  <si>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</si>
  <si>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</si>
  <si>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</si>
  <si>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</si>
  <si>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</si>
  <si>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</si>
  <si>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</si>
  <si>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</si>
  <si>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</si>
  <si>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</si>
  <si>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</si>
  <si>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</si>
  <si>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</si>
  <si>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</si>
  <si>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</si>
  <si>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</si>
  <si>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</si>
  <si>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</si>
  <si>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</si>
  <si>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</si>
  <si>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</si>
  <si>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</si>
  <si>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</si>
  <si>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</si>
  <si>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</si>
  <si>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</si>
  <si>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</si>
  <si>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</si>
  <si>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</si>
  <si>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</si>
  <si>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</si>
  <si>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</si>
  <si>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</si>
  <si>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</si>
  <si>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</si>
  <si>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</si>
  <si>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</si>
  <si>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</si>
  <si>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</si>
  <si>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</si>
  <si>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</si>
  <si>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</si>
  <si>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</si>
  <si>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</si>
  <si>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</si>
  <si>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</si>
  <si>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</si>
  <si>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</si>
  <si>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</si>
  <si>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</si>
  <si>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</si>
  <si>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</si>
  <si>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</si>
  <si>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</si>
  <si>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</si>
  <si>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</si>
  <si>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</si>
  <si>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</si>
  <si>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</si>
  <si>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</si>
  <si>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</si>
  <si>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</si>
  <si>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</si>
  <si>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</si>
  <si>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</si>
  <si>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</si>
  <si>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</si>
  <si>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</si>
  <si>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</si>
  <si>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</si>
  <si>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</si>
  <si>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</si>
  <si>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</si>
  <si>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</si>
  <si>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</si>
  <si>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</si>
  <si>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</si>
  <si>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</si>
  <si>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</si>
  <si>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</si>
  <si>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</si>
  <si>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</si>
  <si>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</si>
  <si>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</si>
  <si>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</si>
  <si>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</si>
  <si>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</si>
  <si>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</si>
  <si>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</si>
  <si>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</si>
  <si>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</si>
  <si>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</si>
  <si>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</si>
  <si>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</si>
  <si>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</si>
  <si>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</si>
  <si>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</si>
  <si>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</si>
  <si>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</si>
  <si>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</si>
  <si>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</si>
  <si>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</si>
  <si>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</si>
  <si>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</si>
  <si>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</si>
  <si>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</si>
  <si>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</si>
  <si>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</si>
  <si>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</si>
  <si>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</si>
  <si>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</si>
  <si>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</si>
  <si>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</si>
  <si>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</si>
  <si>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</si>
  <si>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</si>
  <si>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</si>
  <si>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</si>
  <si>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</si>
  <si>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</si>
  <si>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</si>
  <si>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</si>
  <si>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</si>
  <si>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</si>
  <si>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</si>
  <si>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</si>
  <si>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</si>
  <si>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</si>
  <si>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</si>
  <si>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</si>
  <si>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</si>
  <si>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</si>
  <si>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</si>
  <si>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</si>
  <si>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</si>
  <si>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</si>
  <si>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</si>
  <si>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</si>
  <si>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</si>
  <si>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</si>
  <si>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</si>
  <si>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</si>
  <si>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</si>
  <si>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</si>
  <si>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</si>
  <si>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</si>
  <si>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</si>
  <si>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</si>
  <si>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</si>
  <si>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</si>
  <si>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</si>
  <si>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</si>
  <si>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</si>
  <si>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</si>
  <si>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</si>
  <si>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</si>
  <si>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</si>
  <si>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</si>
  <si>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</si>
  <si>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</si>
  <si>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</si>
  <si>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</si>
  <si>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</si>
  <si>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</si>
  <si>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</si>
  <si>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</si>
  <si>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</si>
  <si>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</si>
  <si>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</si>
  <si>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</si>
  <si>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</si>
  <si>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</si>
  <si>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</si>
  <si>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</si>
  <si>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</si>
  <si>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</si>
  <si>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</si>
  <si>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</si>
  <si>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</si>
  <si>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</si>
  <si>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</si>
  <si>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</si>
  <si>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</si>
  <si>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</si>
  <si>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</si>
  <si>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</si>
  <si>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</si>
  <si>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</si>
  <si>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</si>
  <si>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</si>
  <si>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</si>
  <si>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</si>
  <si>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</si>
  <si>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</si>
  <si>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</si>
  <si>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</si>
  <si>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</si>
  <si>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</si>
  <si>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</si>
  <si>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</si>
  <si>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</si>
  <si>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</si>
  <si>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</si>
  <si>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</si>
  <si>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</si>
  <si>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</si>
  <si>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</si>
  <si>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</si>
  <si>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</si>
  <si>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</si>
  <si>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</si>
  <si>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</si>
  <si>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</si>
  <si>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</si>
  <si>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</si>
  <si>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</si>
  <si>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</si>
  <si>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</si>
  <si>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</si>
  <si>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</si>
  <si>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</si>
  <si>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</si>
  <si>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</si>
  <si>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</si>
  <si>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</si>
  <si>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</si>
  <si>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</si>
  <si>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</si>
  <si>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</si>
  <si>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</si>
  <si>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</si>
  <si>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</si>
  <si>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</si>
  <si>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</si>
  <si>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</si>
  <si>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</si>
  <si>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</si>
  <si>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</si>
  <si>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</si>
  <si>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</si>
  <si>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</si>
  <si>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</si>
  <si>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</si>
  <si>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</si>
  <si>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</si>
  <si>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</si>
  <si>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</si>
  <si>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</si>
  <si>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</si>
  <si>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</si>
  <si>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</si>
  <si>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</si>
  <si>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</si>
  <si>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</si>
  <si>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</si>
  <si>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</si>
  <si>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</si>
  <si>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</si>
  <si>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</si>
  <si>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</si>
  <si>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</si>
  <si>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</si>
  <si>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</si>
  <si>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</si>
  <si>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</si>
  <si>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</si>
  <si>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</si>
  <si>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</si>
  <si>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</si>
  <si>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</si>
  <si>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</si>
  <si>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</si>
  <si>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</si>
  <si>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</si>
  <si>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</si>
  <si>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</si>
  <si>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</si>
  <si>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</si>
  <si>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</si>
  <si>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</si>
  <si>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</si>
  <si>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</si>
  <si>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</si>
  <si>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</si>
  <si>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</si>
  <si>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</si>
  <si>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</si>
  <si>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</si>
  <si>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</si>
  <si>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</si>
  <si>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</si>
  <si>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</si>
  <si>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</si>
  <si>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</si>
  <si>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</si>
  <si>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</si>
  <si>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</si>
  <si>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</si>
  <si>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</si>
  <si>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</si>
  <si>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</si>
  <si>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</si>
  <si>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</si>
  <si>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</si>
  <si>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</si>
  <si>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</si>
  <si>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</si>
  <si>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</si>
  <si>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</si>
  <si>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</si>
  <si>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</si>
  <si>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</si>
  <si>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</si>
  <si>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</si>
  <si>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</si>
  <si>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</si>
  <si>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</si>
  <si>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</si>
  <si>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</si>
  <si>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</si>
  <si>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</si>
  <si>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</si>
  <si>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</si>
  <si>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</si>
  <si>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</si>
  <si>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</si>
  <si>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</si>
  <si>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</si>
  <si>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</si>
  <si>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</si>
  <si>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</si>
  <si>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</si>
  <si>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</si>
  <si>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</si>
  <si>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</si>
  <si>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</si>
  <si>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</si>
  <si>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</si>
  <si>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</si>
  <si>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</si>
  <si>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</si>
  <si>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</si>
  <si>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</si>
  <si>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</si>
  <si>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</si>
  <si>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</si>
  <si>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</si>
  <si>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</si>
  <si>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</si>
  <si>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</si>
  <si>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</si>
  <si>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</si>
  <si>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</si>
  <si>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</si>
  <si>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</si>
  <si>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</si>
  <si>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</si>
  <si>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</si>
  <si>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</si>
  <si>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</si>
  <si>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</si>
  <si>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</si>
  <si>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</si>
  <si>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</si>
  <si>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</si>
  <si>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</si>
  <si>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</si>
  <si>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</si>
  <si>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</si>
  <si>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</si>
  <si>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</si>
  <si>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</si>
  <si>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</si>
  <si>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</si>
  <si>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</si>
  <si>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</si>
  <si>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</si>
  <si>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</si>
  <si>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</si>
  <si>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</si>
  <si>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</si>
  <si>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</si>
  <si>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</si>
  <si>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</si>
  <si>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</si>
  <si>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</si>
  <si>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</si>
  <si>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</si>
  <si>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</si>
  <si>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</si>
  <si>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</si>
  <si>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</si>
  <si>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</si>
  <si>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</si>
  <si>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</si>
  <si>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</si>
  <si>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</si>
  <si>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</si>
  <si>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</si>
  <si>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</si>
  <si>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</si>
  <si>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</si>
  <si>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</si>
  <si>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</si>
  <si>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</si>
  <si>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</si>
  <si>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</si>
  <si>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</si>
  <si>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</si>
  <si>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</si>
  <si>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</si>
  <si>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</si>
  <si>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</si>
  <si>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</si>
  <si>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</si>
  <si>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</si>
  <si>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</si>
  <si>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</si>
  <si>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</si>
  <si>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</si>
  <si>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</si>
  <si>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</si>
  <si>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</si>
  <si>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</si>
  <si>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</si>
  <si>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</si>
  <si>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</si>
  <si>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</si>
  <si>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</si>
  <si>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</si>
  <si>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</si>
  <si>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</si>
  <si>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</si>
  <si>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</si>
  <si>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</si>
  <si>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</si>
  <si>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</si>
  <si>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</si>
  <si>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</si>
  <si>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</si>
  <si>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</si>
  <si>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</si>
  <si>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</si>
  <si>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</si>
  <si>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</si>
  <si>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</si>
  <si>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</si>
  <si>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</si>
  <si>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</si>
  <si>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</si>
  <si>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</si>
  <si>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</si>
  <si>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</si>
  <si>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</si>
  <si>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</si>
  <si>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</si>
  <si>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</si>
  <si>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</si>
  <si>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</si>
  <si>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</si>
  <si>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</si>
  <si>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</si>
  <si>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</si>
  <si>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</si>
  <si>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</si>
  <si>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</si>
  <si>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</si>
  <si>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</si>
  <si>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</si>
  <si>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</si>
  <si>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</si>
  <si>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</si>
  <si>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</si>
  <si>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</si>
  <si>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</si>
  <si>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</si>
  <si>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</si>
  <si>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</si>
  <si>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</si>
  <si>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</si>
  <si>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</si>
  <si>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</si>
  <si>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</si>
  <si>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</si>
  <si>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</si>
  <si>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</si>
  <si>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</si>
  <si>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</si>
  <si>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</si>
  <si>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</si>
  <si>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</si>
  <si>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</si>
  <si>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</si>
  <si>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</si>
  <si>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</si>
  <si>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</si>
  <si>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</si>
  <si>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</si>
  <si>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</si>
  <si>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</si>
  <si>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</si>
  <si>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</si>
  <si>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</si>
  <si>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</si>
  <si>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</si>
  <si>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</si>
  <si>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</si>
  <si>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</si>
  <si>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</si>
  <si>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</si>
  <si>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</si>
  <si>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</si>
  <si>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</si>
  <si>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</si>
  <si>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</si>
  <si>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</si>
  <si>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</si>
  <si>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</si>
  <si>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</si>
  <si>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</si>
  <si>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</si>
  <si>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</si>
  <si>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</si>
  <si>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</si>
  <si>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</si>
  <si>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</si>
  <si>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</si>
  <si>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</si>
  <si>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</si>
  <si>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</si>
  <si>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</si>
  <si>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</si>
  <si>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</si>
  <si>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</si>
  <si>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</si>
  <si>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</si>
  <si>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</si>
  <si>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</si>
  <si>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</si>
  <si>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</si>
  <si>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</si>
  <si>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</si>
  <si>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</si>
  <si>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</si>
  <si>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</si>
  <si>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</si>
  <si>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</si>
  <si>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</si>
  <si>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</si>
  <si>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</si>
  <si>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</si>
  <si>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</si>
  <si>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</si>
  <si>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</si>
  <si>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</si>
  <si>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</si>
  <si>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</si>
  <si>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</si>
  <si>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</si>
  <si>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</si>
  <si>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</si>
  <si>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</si>
  <si>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</si>
  <si>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</si>
  <si>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</si>
  <si>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</si>
  <si>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</si>
  <si>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</si>
  <si>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</si>
  <si>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</si>
  <si>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</si>
  <si>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</si>
  <si>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</si>
  <si>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</si>
  <si>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</si>
  <si>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</si>
  <si>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</si>
  <si>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</si>
  <si>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</si>
  <si>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</si>
  <si>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</si>
  <si>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</si>
  <si>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</si>
  <si>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</si>
  <si>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</si>
  <si>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</si>
  <si>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</si>
  <si>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</si>
  <si>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</si>
  <si>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</si>
  <si>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</si>
  <si>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</si>
  <si>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</si>
  <si>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</si>
  <si>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</si>
  <si>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</si>
  <si>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</si>
  <si>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</si>
  <si>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</si>
  <si>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</si>
  <si>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</si>
  <si>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</si>
  <si>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</si>
  <si>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</si>
  <si>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</si>
  <si>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</si>
  <si>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</si>
  <si>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</si>
  <si>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</si>
  <si>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</si>
  <si>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</si>
  <si>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</si>
  <si>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</si>
  <si>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</si>
  <si>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</si>
  <si>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</si>
  <si>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</si>
  <si>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</si>
  <si>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</si>
  <si>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</si>
  <si>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</si>
  <si>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</si>
  <si>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</si>
  <si>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</si>
  <si>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</si>
  <si>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</si>
  <si>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</si>
  <si>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</si>
  <si>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</si>
  <si>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</si>
  <si>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</si>
  <si>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</si>
  <si>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</si>
  <si>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</si>
  <si>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</si>
  <si>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</si>
  <si>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</si>
  <si>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</si>
  <si>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</si>
  <si>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</si>
  <si>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</si>
  <si>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</si>
  <si>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</si>
  <si>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</si>
  <si>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</si>
  <si>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</si>
  <si>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</si>
  <si>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</si>
  <si>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</si>
  <si>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</si>
  <si>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</si>
  <si>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</si>
  <si>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</si>
  <si>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</si>
  <si>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</si>
  <si>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</si>
  <si>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</si>
  <si>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</si>
  <si>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</si>
  <si>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</si>
  <si>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</si>
  <si>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</si>
  <si>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</si>
  <si>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</si>
  <si>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</si>
  <si>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</si>
  <si>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</si>
  <si>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</si>
  <si>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</si>
  <si>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</si>
  <si>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</si>
  <si>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</si>
  <si>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</si>
  <si>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</si>
  <si>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</si>
  <si>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</si>
  <si>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</si>
  <si>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</si>
  <si>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</si>
  <si>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</si>
  <si>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</si>
  <si>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</si>
  <si>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</si>
  <si>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</si>
  <si>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</si>
  <si>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</si>
  <si>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</si>
  <si>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</si>
  <si>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</si>
  <si>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</si>
  <si>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</si>
  <si>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</si>
  <si>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</si>
  <si>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</si>
  <si>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</si>
  <si>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</si>
  <si>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</si>
  <si>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</si>
  <si>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</si>
  <si>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</si>
  <si>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</si>
  <si>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</si>
  <si>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</si>
  <si>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</si>
  <si>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</si>
  <si>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</si>
  <si>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</si>
  <si>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</si>
  <si>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</si>
  <si>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</si>
  <si>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</si>
  <si>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</si>
  <si>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</si>
  <si>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</si>
  <si>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</si>
  <si>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</si>
  <si>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</si>
  <si>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</si>
  <si>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</si>
  <si>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</si>
  <si>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</si>
  <si>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</si>
  <si>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</si>
  <si>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</si>
  <si>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</si>
  <si>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</si>
  <si>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</si>
  <si>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</si>
  <si>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</si>
  <si>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</si>
  <si>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</si>
  <si>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</si>
  <si>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</si>
  <si>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</si>
  <si>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</si>
  <si>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</si>
  <si>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</si>
  <si>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</si>
  <si>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</si>
  <si>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</si>
  <si>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</si>
  <si>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</si>
  <si>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</si>
  <si>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</si>
  <si>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</si>
  <si>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</si>
  <si>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</si>
  <si>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</si>
  <si>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</si>
  <si>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</si>
  <si>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</si>
  <si>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</si>
  <si>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</si>
  <si>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</si>
  <si>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</si>
  <si>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</si>
  <si>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</si>
  <si>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</si>
  <si>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</si>
  <si>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</si>
  <si>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</si>
  <si>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</si>
  <si>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</si>
  <si>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</si>
  <si>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</si>
  <si>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</si>
  <si>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</si>
  <si>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</si>
  <si>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</si>
  <si>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</si>
  <si>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</si>
  <si>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</si>
  <si>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</si>
  <si>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</si>
  <si>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</si>
  <si>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</si>
  <si>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</si>
  <si>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</si>
  <si>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</si>
  <si>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</si>
  <si>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</si>
  <si>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</si>
  <si>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</si>
  <si>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</si>
  <si>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</si>
  <si>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</si>
  <si>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</si>
  <si>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</si>
  <si>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</si>
  <si>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</si>
  <si>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</si>
  <si>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</si>
  <si>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</si>
  <si>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</si>
  <si>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</si>
  <si>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</si>
  <si>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</si>
  <si>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</si>
  <si>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</si>
  <si>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</si>
  <si>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</si>
  <si>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</si>
  <si>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</si>
  <si>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</si>
  <si>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</si>
  <si>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</si>
  <si>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</si>
  <si>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</si>
  <si>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</si>
  <si>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</si>
  <si>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</si>
  <si>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</si>
  <si>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</si>
  <si>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</si>
  <si>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</si>
  <si>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</si>
  <si>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</si>
  <si>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</si>
  <si>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</si>
  <si>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</si>
  <si>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</si>
  <si>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</si>
  <si>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</si>
  <si>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</si>
  <si>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</si>
  <si>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</si>
  <si>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</si>
  <si>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</si>
  <si>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</si>
  <si>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</si>
  <si>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</si>
  <si>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</si>
  <si>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</si>
  <si>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</si>
  <si>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</si>
  <si>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</si>
  <si>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</si>
  <si>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</si>
  <si>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</si>
  <si>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</si>
  <si>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</si>
  <si>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</si>
  <si>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</si>
  <si>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</si>
  <si>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</si>
  <si>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</si>
  <si>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</si>
  <si>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</si>
  <si>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</si>
  <si>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</si>
  <si>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</si>
  <si>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</si>
  <si>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</si>
  <si>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</si>
  <si>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</si>
  <si>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</si>
  <si>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</si>
  <si>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</si>
  <si>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</si>
  <si>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</si>
  <si>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</si>
  <si>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</si>
  <si>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</si>
  <si>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</si>
  <si>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</si>
  <si>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</si>
  <si>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</si>
  <si>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</si>
  <si>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</si>
  <si>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</si>
  <si>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</si>
  <si>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</si>
  <si>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</si>
  <si>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</si>
  <si>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</si>
  <si>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</si>
  <si>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</si>
  <si>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</si>
  <si>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</si>
  <si>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</si>
  <si>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</si>
  <si>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</si>
  <si>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</si>
  <si>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</si>
  <si>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</si>
  <si>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</si>
  <si>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</si>
  <si>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</si>
  <si>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</si>
  <si>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</si>
  <si>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</si>
  <si>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</si>
  <si>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</si>
  <si>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</si>
  <si>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</si>
  <si>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</si>
  <si>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</si>
  <si>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</si>
  <si>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</si>
  <si>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</si>
  <si>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</si>
  <si>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</si>
  <si>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</si>
  <si>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</si>
  <si>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</si>
  <si>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</si>
  <si>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</si>
  <si>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</si>
  <si>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</si>
  <si>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</si>
  <si>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</si>
  <si>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</si>
  <si>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</si>
  <si>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</si>
  <si>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</si>
  <si>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</si>
  <si>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</si>
  <si>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</si>
  <si>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</si>
  <si>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</si>
  <si>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</si>
  <si>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</si>
  <si>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</si>
  <si>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</si>
  <si>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</si>
  <si>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</si>
  <si>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</si>
  <si>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</si>
  <si>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</si>
  <si>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</si>
  <si>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</si>
  <si>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</si>
  <si>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</si>
  <si>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</si>
  <si>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</si>
  <si>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</si>
  <si>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</si>
  <si>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</si>
  <si>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</si>
  <si>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</si>
  <si>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</si>
  <si>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</si>
  <si>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</si>
  <si>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</si>
  <si>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</si>
  <si>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</si>
  <si>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</si>
  <si>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</si>
  <si>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</si>
  <si>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</si>
  <si>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</si>
  <si>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</si>
  <si>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</si>
  <si>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</si>
  <si>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</si>
  <si>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</si>
  <si>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</si>
  <si>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</si>
  <si>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</si>
  <si>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</si>
  <si>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</si>
  <si>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</si>
  <si>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</si>
  <si>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</si>
  <si>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</si>
  <si>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</si>
  <si>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</si>
  <si>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</si>
  <si>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</si>
  <si>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</si>
  <si>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</si>
  <si>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</si>
  <si>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</si>
  <si>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</si>
  <si>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</si>
  <si>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</si>
  <si>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</si>
  <si>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</si>
  <si>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</si>
  <si>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</si>
  <si>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</si>
  <si>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</si>
  <si>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</si>
  <si>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</si>
  <si>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</si>
  <si>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</si>
  <si>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</si>
  <si>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</si>
  <si>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</si>
  <si>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</si>
  <si>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</si>
  <si>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</si>
  <si>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</si>
  <si>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</si>
  <si>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</si>
  <si>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</si>
  <si>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</si>
  <si>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</si>
  <si>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</si>
  <si>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</si>
  <si>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</si>
  <si>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</si>
  <si>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</si>
  <si>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</si>
  <si>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</si>
  <si>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</si>
  <si>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</si>
  <si>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</si>
  <si>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</si>
  <si>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</si>
  <si>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</si>
  <si>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</si>
  <si>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</si>
  <si>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</si>
  <si>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</si>
  <si>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</si>
  <si>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</si>
  <si>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</si>
  <si>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</si>
  <si>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</si>
  <si>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</si>
  <si>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</si>
  <si>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</si>
  <si>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</si>
  <si>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</si>
  <si>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</si>
  <si>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</si>
  <si>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</si>
  <si>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</si>
  <si>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</si>
  <si>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</si>
  <si>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</si>
  <si>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</si>
  <si>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</si>
  <si>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</si>
  <si>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</si>
  <si>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</si>
  <si>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</si>
  <si>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</si>
  <si>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</si>
  <si>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</si>
  <si>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</si>
  <si>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</si>
  <si>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</si>
  <si>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</si>
  <si>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</si>
  <si>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</si>
  <si>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</si>
  <si>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</si>
  <si>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</si>
  <si>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</si>
  <si>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</si>
  <si>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</si>
  <si>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</si>
  <si>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</si>
  <si>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</si>
  <si>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</si>
  <si>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</si>
  <si>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</si>
  <si>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</si>
  <si>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</si>
  <si>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</si>
  <si>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</si>
  <si>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</si>
  <si>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</si>
  <si>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</si>
  <si>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</si>
  <si>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</si>
  <si>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</si>
  <si>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</si>
  <si>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</si>
  <si>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</si>
  <si>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</si>
  <si>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</si>
  <si>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</si>
  <si>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</si>
  <si>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</si>
  <si>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</si>
  <si>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</si>
  <si>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</si>
  <si>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</si>
  <si>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</si>
  <si>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</si>
  <si>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</si>
  <si>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</si>
  <si>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</si>
  <si>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</si>
  <si>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</si>
  <si>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</si>
  <si>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</si>
  <si>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</si>
  <si>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</si>
  <si>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</si>
  <si>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</si>
  <si>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</si>
  <si>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</si>
  <si>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</si>
  <si>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</si>
  <si>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</si>
  <si>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</si>
  <si>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</si>
  <si>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</si>
  <si>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</si>
  <si>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</si>
  <si>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</si>
  <si>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</si>
  <si>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</si>
  <si>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</si>
  <si>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</si>
  <si>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</si>
  <si>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</si>
  <si>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</si>
  <si>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</si>
  <si>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</si>
  <si>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</si>
  <si>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</si>
  <si>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</si>
  <si>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</si>
  <si>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</si>
  <si>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</si>
  <si>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</si>
  <si>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</si>
  <si>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</si>
  <si>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</si>
  <si>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</si>
  <si>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</si>
  <si>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</si>
  <si>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</si>
  <si>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</si>
  <si>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</si>
  <si>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</si>
  <si>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</si>
  <si>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</si>
  <si>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</si>
  <si>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</si>
  <si>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</si>
  <si>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</si>
  <si>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</si>
  <si>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</si>
  <si>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</si>
  <si>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</si>
  <si>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</si>
  <si>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</si>
  <si>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</si>
  <si>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</si>
  <si>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</si>
  <si>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</si>
  <si>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</si>
  <si>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</si>
  <si>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</si>
  <si>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</si>
  <si>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</si>
  <si>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</si>
  <si>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</si>
  <si>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</si>
  <si>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</si>
  <si>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</si>
  <si>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</si>
  <si>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</si>
  <si>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</si>
  <si>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</si>
  <si>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</si>
  <si>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</si>
  <si>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</si>
  <si>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</si>
  <si>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</si>
  <si>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</si>
  <si>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</si>
  <si>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</si>
  <si>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</si>
  <si>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</si>
  <si>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</si>
  <si>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</si>
  <si>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</si>
  <si>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</si>
  <si>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</si>
  <si>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</si>
  <si>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</si>
  <si>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</si>
  <si>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</si>
  <si>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</si>
  <si>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</si>
  <si>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</si>
  <si>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</si>
  <si>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</si>
  <si>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</si>
  <si>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</si>
  <si>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</si>
  <si>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</si>
  <si>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</si>
  <si>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</si>
  <si>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</si>
  <si>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</si>
  <si>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</si>
  <si>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</si>
  <si>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</si>
  <si>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</si>
  <si>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</si>
  <si>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</si>
  <si>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</si>
  <si>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</si>
  <si>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</si>
  <si>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</si>
  <si>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</si>
  <si>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</si>
  <si>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</si>
  <si>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</si>
  <si>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</si>
  <si>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</si>
  <si>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</si>
  <si>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</si>
  <si>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</si>
  <si>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</si>
  <si>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</si>
  <si>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</si>
  <si>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</si>
  <si>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</si>
  <si>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</si>
  <si>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</si>
  <si>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</si>
  <si>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</si>
  <si>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</si>
  <si>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</si>
  <si>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</si>
  <si>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</si>
  <si>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</si>
  <si>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</si>
  <si>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</si>
  <si>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</si>
  <si>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</si>
  <si>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</si>
  <si>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</si>
  <si>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</si>
  <si>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</si>
  <si>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</si>
  <si>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</si>
  <si>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</si>
  <si>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</si>
  <si>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</si>
  <si>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</si>
  <si>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</si>
  <si>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</si>
  <si>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</si>
  <si>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</si>
  <si>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</si>
  <si>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</si>
  <si>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</si>
  <si>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</si>
  <si>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</si>
  <si>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</si>
  <si>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</si>
  <si>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</si>
  <si>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</si>
  <si>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</si>
  <si>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</si>
  <si>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</si>
  <si>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</si>
  <si>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</si>
  <si>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</si>
  <si>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</si>
  <si>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</si>
  <si>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</si>
  <si>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</si>
  <si>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</si>
  <si>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</si>
  <si>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</si>
  <si>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</si>
  <si>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</si>
  <si>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</si>
  <si>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</si>
  <si>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</si>
  <si>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</si>
  <si>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</si>
  <si>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</si>
  <si>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</si>
  <si>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</si>
  <si>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</si>
  <si>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</si>
  <si>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</si>
  <si>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</si>
  <si>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</si>
  <si>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</si>
  <si>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</si>
  <si>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</si>
  <si>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</si>
  <si>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</si>
  <si>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</si>
  <si>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</si>
  <si>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</si>
  <si>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</si>
  <si>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</si>
  <si>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</si>
  <si>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</si>
  <si>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</si>
  <si>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</si>
  <si>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</si>
  <si>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</si>
  <si>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</si>
  <si>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</si>
  <si>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</si>
  <si>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</si>
  <si>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</si>
  <si>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</si>
  <si>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</si>
  <si>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</si>
  <si>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</si>
  <si>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</si>
  <si>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</si>
  <si>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</si>
  <si>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</si>
  <si>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</si>
  <si>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</si>
  <si>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</si>
  <si>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</si>
  <si>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</si>
  <si>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</si>
  <si>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</si>
  <si>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</si>
  <si>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</si>
  <si>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</si>
  <si>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</si>
  <si>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</si>
  <si>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</si>
  <si>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</si>
  <si>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</si>
  <si>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</si>
  <si>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</si>
  <si>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</si>
  <si>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</si>
  <si>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</si>
  <si>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</si>
  <si>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</si>
  <si>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</si>
  <si>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</si>
  <si>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</si>
  <si>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</si>
  <si>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</si>
  <si>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</si>
  <si>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</si>
  <si>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</si>
  <si>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</si>
  <si>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</si>
  <si>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</si>
  <si>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</si>
  <si>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</si>
  <si>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</si>
  <si>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</si>
  <si>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</si>
  <si>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</si>
  <si>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</si>
  <si>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</si>
  <si>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</si>
  <si>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</si>
  <si>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</si>
  <si>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</si>
  <si>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</si>
  <si>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</si>
  <si>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</si>
  <si>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</si>
  <si>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</si>
  <si>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</si>
  <si>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</si>
  <si>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</si>
  <si>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</si>
  <si>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</si>
  <si>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</si>
  <si>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</si>
  <si>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</si>
  <si>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</si>
  <si>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</si>
  <si>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</si>
  <si>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</si>
  <si>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</si>
  <si>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</si>
  <si>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</si>
  <si>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</si>
  <si>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</si>
  <si>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</si>
  <si>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</si>
  <si>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</si>
  <si>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</si>
  <si>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</si>
  <si>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</si>
  <si>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</si>
  <si>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</si>
  <si>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</si>
  <si>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</si>
  <si>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</si>
  <si>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</si>
  <si>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</si>
  <si>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</si>
  <si>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</si>
  <si>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</si>
  <si>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</si>
  <si>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</si>
  <si>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</si>
  <si>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</si>
  <si>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</si>
  <si>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</si>
  <si>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</si>
  <si>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</si>
  <si>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</si>
  <si>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</si>
  <si>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</si>
  <si>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</si>
  <si>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</si>
  <si>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</si>
  <si>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</si>
  <si>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</si>
  <si>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</si>
  <si>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</si>
  <si>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</si>
  <si>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</si>
  <si>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</si>
  <si>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</si>
  <si>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</si>
  <si>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</si>
  <si>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</si>
  <si>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</si>
  <si>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</si>
  <si>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</si>
  <si>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</si>
  <si>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</si>
  <si>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</si>
  <si>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</si>
  <si>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</si>
  <si>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</si>
  <si>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</si>
  <si>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</si>
  <si>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</si>
  <si>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</si>
  <si>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</si>
  <si>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</si>
  <si>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</si>
  <si>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</si>
  <si>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</si>
  <si>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</si>
  <si>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</si>
  <si>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</si>
  <si>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</si>
  <si>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</si>
  <si>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</si>
  <si>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</si>
  <si>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</si>
  <si>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</si>
  <si>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</si>
  <si>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</si>
  <si>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</si>
  <si>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</si>
  <si>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</si>
  <si>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</si>
  <si>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</si>
  <si>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</si>
  <si>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</si>
  <si>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</si>
  <si>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</si>
  <si>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</si>
  <si>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</si>
  <si>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</si>
  <si>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</si>
  <si>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</si>
  <si>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</si>
  <si>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</si>
  <si>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</si>
  <si>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</si>
  <si>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</si>
  <si>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</si>
  <si>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</si>
  <si>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</si>
  <si>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</si>
  <si>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</si>
  <si>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</si>
  <si>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</si>
  <si>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</si>
  <si>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</si>
  <si>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</si>
  <si>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</si>
  <si>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</si>
  <si>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</si>
  <si>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</si>
  <si>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</si>
  <si>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</si>
  <si>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</si>
  <si>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</si>
  <si>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</si>
  <si>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</si>
  <si>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</si>
  <si>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</si>
  <si>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</si>
  <si>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</si>
  <si>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</si>
  <si>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</si>
  <si>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</si>
  <si>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</si>
  <si>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</si>
  <si>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</si>
  <si>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</si>
  <si>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</si>
  <si>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</si>
  <si>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</si>
  <si>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</si>
  <si>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</si>
  <si>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</si>
  <si>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</si>
  <si>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</si>
  <si>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</si>
  <si>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</si>
  <si>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</si>
  <si>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</si>
  <si>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</si>
  <si>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</si>
  <si>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</si>
  <si>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</si>
  <si>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</si>
  <si>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</si>
  <si>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</si>
  <si>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</si>
  <si>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</si>
  <si>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</si>
  <si>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</si>
  <si>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</si>
  <si>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</si>
  <si>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</si>
  <si>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</si>
  <si>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</si>
  <si>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</si>
  <si>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</si>
  <si>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</si>
  <si>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</si>
  <si>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</si>
  <si>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</si>
  <si>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</si>
  <si>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</si>
  <si>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</si>
  <si>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</si>
  <si>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</si>
  <si>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</si>
  <si>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</si>
  <si>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</si>
  <si>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</si>
  <si>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</si>
  <si>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</si>
  <si>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</si>
  <si>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</si>
  <si>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</si>
  <si>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</si>
  <si>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</si>
  <si>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</si>
  <si>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</si>
  <si>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</si>
  <si>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</si>
  <si>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</si>
  <si>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</si>
  <si>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</si>
  <si>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</si>
  <si>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</si>
  <si>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</si>
  <si>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</si>
  <si>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</si>
  <si>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</si>
  <si>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</si>
  <si>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</si>
  <si>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</si>
  <si>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</si>
  <si>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</si>
  <si>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</si>
  <si>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</si>
  <si>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</si>
  <si>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</si>
  <si>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</si>
  <si>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</si>
  <si>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</si>
  <si>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</si>
  <si>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</si>
  <si>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</si>
  <si>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</si>
  <si>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</si>
  <si>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</si>
  <si>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</si>
  <si>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</si>
  <si>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</si>
  <si>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</si>
  <si>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</si>
  <si>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</si>
  <si>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</si>
  <si>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</si>
  <si>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</si>
  <si>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</si>
  <si>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</si>
  <si>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</si>
  <si>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</si>
  <si>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</si>
  <si>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</si>
  <si>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</si>
  <si>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</si>
  <si>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</si>
  <si>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</si>
  <si>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</si>
  <si>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</si>
  <si>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</si>
  <si>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</si>
  <si>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</si>
  <si>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</si>
  <si>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</si>
  <si>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</si>
  <si>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</si>
  <si>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</si>
  <si>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</si>
  <si>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</si>
  <si>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</si>
  <si>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</si>
  <si>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</si>
  <si>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</si>
  <si>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</si>
  <si>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</si>
  <si>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</si>
  <si>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</si>
  <si>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</si>
  <si>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</si>
  <si>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</si>
  <si>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</si>
  <si>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</si>
  <si>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</si>
  <si>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</si>
  <si>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</si>
  <si>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</si>
  <si>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</si>
  <si>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</si>
  <si>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</si>
  <si>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</si>
  <si>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</si>
  <si>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</si>
  <si>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</si>
  <si>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</si>
  <si>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</si>
  <si>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</si>
  <si>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</si>
  <si>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</si>
  <si>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</si>
  <si>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</si>
  <si>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</si>
  <si>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</si>
  <si>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</si>
  <si>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</si>
  <si>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</si>
  <si>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</si>
  <si>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</si>
  <si>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</si>
  <si>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</si>
  <si>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</si>
  <si>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</si>
  <si>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</si>
  <si>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</si>
  <si>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</si>
  <si>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</si>
  <si>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</si>
  <si>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</si>
  <si>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</si>
  <si>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</si>
  <si>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</si>
  <si>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</si>
  <si>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</si>
  <si>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</si>
  <si>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</si>
  <si>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</si>
  <si>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</si>
  <si>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</si>
  <si>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</si>
  <si>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</si>
  <si>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</si>
  <si>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</si>
  <si>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</si>
  <si>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</si>
  <si>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</si>
  <si>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</si>
  <si>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</si>
  <si>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</si>
  <si>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</si>
  <si>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</si>
  <si>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</si>
  <si>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</si>
  <si>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</si>
  <si>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</si>
  <si>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</si>
  <si>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</si>
  <si>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</si>
  <si>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</si>
  <si>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</si>
  <si>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</si>
  <si>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</si>
  <si>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</si>
  <si>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</si>
  <si>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</si>
  <si>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</si>
  <si>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</si>
  <si>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</si>
  <si>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</si>
  <si>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</si>
  <si>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</si>
  <si>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</si>
  <si>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</si>
  <si>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</si>
  <si>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</si>
  <si>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</si>
  <si>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</si>
  <si>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</si>
  <si>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</si>
  <si>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</si>
  <si>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</si>
  <si>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</si>
  <si>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</si>
  <si>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</si>
  <si>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</si>
  <si>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</si>
  <si>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</si>
  <si>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</si>
  <si>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</si>
  <si>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</si>
  <si>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</si>
  <si>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</si>
  <si>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</si>
  <si>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</si>
  <si>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</si>
  <si>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</si>
  <si>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</si>
  <si>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</si>
  <si>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</si>
  <si>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</si>
  <si>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</si>
  <si>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</si>
  <si>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</si>
  <si>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</si>
  <si>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</si>
  <si>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</si>
  <si>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</si>
  <si>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</si>
  <si>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</si>
  <si>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</si>
  <si>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</si>
  <si>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</si>
  <si>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</si>
  <si>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</si>
  <si>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</si>
  <si>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</si>
  <si>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</si>
  <si>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</si>
  <si>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</si>
  <si>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</si>
  <si>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</si>
  <si>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</si>
  <si>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</si>
  <si>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</si>
  <si>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</si>
  <si>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</si>
  <si>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</si>
  <si>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</si>
  <si>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</si>
  <si>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</si>
  <si>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</si>
  <si>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</si>
  <si>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</si>
  <si>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</si>
  <si>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</si>
  <si>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</si>
  <si>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</si>
  <si>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</si>
  <si>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</si>
  <si>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</si>
  <si>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</si>
  <si>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</si>
  <si>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</si>
  <si>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</si>
  <si>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</si>
  <si>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</si>
  <si>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</si>
  <si>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</si>
  <si>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</si>
  <si>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</si>
  <si>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</si>
  <si>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</si>
  <si>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</si>
  <si>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</si>
  <si>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</si>
  <si>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</si>
  <si>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</si>
  <si>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</si>
  <si>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</si>
  <si>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</si>
  <si>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</si>
  <si>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</si>
  <si>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</si>
  <si>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</si>
  <si>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</si>
  <si>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</si>
  <si>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</si>
  <si>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</si>
  <si>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</si>
  <si>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</si>
  <si>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</si>
  <si>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</si>
  <si>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</si>
  <si>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</si>
  <si>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</si>
  <si>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</si>
  <si>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</si>
  <si>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</si>
  <si>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</si>
  <si>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</si>
  <si>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</si>
  <si>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</si>
  <si>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</si>
  <si>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</si>
  <si>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</si>
  <si>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</si>
  <si>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</si>
  <si>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</si>
  <si>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</si>
  <si>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</si>
  <si>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</si>
  <si>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</si>
  <si>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</si>
  <si>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</si>
  <si>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</si>
  <si>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</si>
  <si>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</si>
  <si>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</si>
  <si>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</si>
  <si>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</si>
  <si>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</si>
  <si>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</si>
  <si>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</si>
  <si>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</si>
  <si>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</si>
  <si>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</si>
  <si>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</si>
  <si>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</si>
  <si>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</si>
  <si>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</si>
  <si>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</si>
  <si>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</si>
  <si>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</si>
  <si>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</si>
  <si>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</si>
  <si>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</si>
  <si>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</si>
  <si>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</si>
  <si>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</si>
  <si>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</si>
  <si>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</si>
  <si>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</si>
  <si>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</si>
  <si>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</si>
  <si>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</si>
  <si>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</si>
  <si>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</si>
  <si>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</si>
  <si>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</si>
  <si>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</si>
  <si>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</si>
  <si>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</si>
  <si>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</si>
  <si>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</si>
  <si>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</si>
  <si>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</si>
  <si>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</si>
  <si>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</si>
  <si>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</si>
  <si>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</si>
  <si>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</si>
  <si>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</si>
  <si>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</si>
  <si>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</si>
  <si>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</si>
  <si>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</si>
  <si>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</si>
  <si>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</si>
  <si>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</si>
  <si>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</si>
  <si>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</si>
  <si>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</si>
  <si>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</si>
  <si>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</si>
  <si>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</si>
  <si>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</si>
  <si>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</si>
  <si>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</si>
  <si>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</si>
  <si>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</si>
  <si>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</si>
  <si>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</si>
  <si>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</si>
  <si>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</si>
  <si>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</si>
  <si>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</si>
  <si>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</si>
  <si>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</si>
  <si>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</si>
  <si>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</si>
  <si>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</si>
  <si>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</si>
  <si>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</si>
  <si>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</si>
  <si>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</si>
  <si>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</si>
  <si>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</si>
  <si>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</si>
  <si>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</si>
  <si>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</si>
  <si>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</si>
  <si>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</si>
  <si>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</si>
  <si>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</si>
  <si>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</si>
  <si>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</si>
  <si>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</si>
  <si>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</si>
  <si>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</si>
  <si>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</si>
  <si>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</si>
  <si>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</si>
  <si>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</si>
  <si>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</si>
  <si>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</si>
  <si>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</si>
  <si>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</si>
  <si>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</si>
  <si>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</si>
  <si>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</si>
  <si>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</si>
  <si>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</si>
  <si>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</si>
  <si>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</si>
  <si>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</si>
  <si>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</si>
  <si>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</si>
  <si>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</si>
  <si>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</si>
  <si>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</si>
  <si>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</si>
  <si>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</si>
  <si>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</si>
  <si>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</si>
  <si>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</si>
  <si>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</si>
  <si>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</si>
  <si>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</si>
  <si>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</si>
  <si>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</si>
  <si>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</si>
  <si>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</si>
  <si>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</si>
  <si>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</si>
  <si>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</si>
  <si>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</si>
  <si>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</si>
  <si>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</si>
  <si>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</si>
  <si>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</si>
  <si>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</si>
  <si>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</si>
  <si>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</si>
  <si>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</si>
  <si>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</si>
  <si>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</si>
  <si>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</si>
  <si>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</si>
  <si>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</si>
  <si>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</si>
  <si>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</si>
  <si>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</si>
  <si>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</si>
  <si>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</si>
  <si>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</si>
  <si>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</si>
  <si>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</si>
  <si>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</si>
  <si>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</si>
  <si>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</si>
  <si>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</si>
  <si>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</si>
  <si>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</si>
  <si>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</si>
  <si>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</si>
  <si>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</si>
  <si>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</si>
  <si>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</si>
  <si>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</si>
  <si>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</si>
  <si>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</si>
  <si>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</si>
  <si>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</si>
  <si>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</si>
  <si>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</si>
  <si>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</si>
  <si>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</si>
  <si>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</si>
  <si>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</si>
  <si>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</si>
  <si>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</si>
  <si>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</si>
  <si>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</si>
  <si>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</si>
  <si>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</si>
  <si>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</si>
  <si>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</si>
  <si>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</si>
  <si>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</si>
  <si>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</si>
  <si>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</si>
  <si>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</si>
  <si>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</si>
  <si>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</si>
  <si>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</si>
  <si>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</si>
  <si>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</si>
  <si>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</si>
  <si>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</si>
  <si>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</si>
  <si>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</si>
  <si>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</si>
  <si>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</si>
  <si>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</si>
  <si>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</si>
  <si>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</si>
  <si>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</si>
  <si>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</si>
  <si>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</si>
  <si>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</si>
  <si>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</si>
  <si>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</si>
  <si>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</si>
  <si>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</si>
  <si>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</si>
  <si>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</si>
  <si>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</si>
  <si>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</si>
  <si>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</si>
  <si>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</si>
  <si>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</si>
  <si>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</si>
  <si>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</si>
  <si>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</si>
  <si>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</si>
  <si>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</si>
  <si>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</si>
  <si>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</si>
  <si>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</si>
  <si>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</si>
  <si>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</si>
  <si>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</si>
  <si>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</si>
  <si>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</si>
  <si>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</si>
  <si>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</si>
  <si>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</si>
  <si>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</si>
  <si>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</si>
  <si>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</si>
  <si>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</si>
  <si>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</si>
  <si>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</si>
  <si>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</si>
  <si>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</si>
  <si>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</si>
  <si>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</si>
  <si>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</si>
  <si>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</si>
  <si>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</si>
  <si>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</si>
  <si>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</si>
  <si>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</si>
  <si>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</si>
  <si>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</si>
  <si>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</si>
  <si>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</si>
  <si>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</si>
  <si>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</si>
  <si>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</si>
  <si>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</si>
  <si>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</si>
  <si>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</si>
  <si>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</si>
  <si>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</si>
  <si>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</si>
  <si>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</si>
  <si>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</si>
  <si>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</si>
  <si>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</si>
  <si>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</si>
  <si>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</si>
  <si>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</si>
  <si>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</si>
  <si>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</si>
  <si>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</si>
  <si>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</si>
  <si>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</si>
  <si>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</si>
  <si>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</si>
  <si>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</si>
  <si>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</si>
  <si>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</si>
  <si>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</si>
  <si>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</si>
  <si>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</si>
  <si>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</si>
  <si>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</si>
  <si>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</si>
  <si>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</si>
  <si>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</si>
  <si>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</si>
  <si>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</si>
  <si>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</si>
  <si>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</si>
  <si>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</si>
  <si>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</si>
  <si>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</si>
  <si>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</si>
  <si>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</si>
  <si>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</si>
  <si>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</si>
  <si>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</si>
  <si>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</si>
  <si>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</si>
  <si>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</si>
  <si>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</si>
  <si>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</si>
  <si>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</si>
  <si>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</si>
  <si>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</si>
  <si>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</si>
  <si>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</si>
  <si>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</si>
  <si>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</si>
  <si>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</si>
  <si>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</si>
  <si>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</si>
  <si>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</si>
  <si>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</si>
  <si>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</si>
  <si>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</si>
  <si>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</si>
  <si>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</si>
  <si>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</si>
  <si>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</si>
  <si>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</si>
  <si>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</si>
  <si>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</si>
  <si>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</si>
  <si>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</si>
  <si>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</si>
  <si>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</si>
  <si>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</si>
  <si>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</si>
  <si>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</si>
  <si>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</si>
  <si>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</si>
  <si>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</si>
  <si>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</si>
  <si>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</si>
  <si>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</si>
  <si>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</si>
  <si>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</si>
  <si>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</si>
  <si>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</si>
  <si>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</si>
  <si>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</si>
  <si>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</si>
  <si>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</si>
  <si>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</si>
  <si>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</si>
  <si>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</si>
  <si>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</si>
  <si>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</si>
  <si>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</si>
  <si>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</si>
  <si>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</si>
  <si>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</si>
  <si>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</si>
  <si>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</si>
  <si>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</si>
  <si>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</si>
  <si>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</si>
  <si>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</si>
  <si>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</si>
  <si>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</si>
  <si>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</si>
  <si>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</si>
  <si>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</si>
  <si>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</si>
  <si>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</si>
  <si>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</si>
  <si>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</si>
  <si>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</si>
  <si>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</si>
  <si>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</si>
  <si>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</si>
  <si>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</si>
  <si>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</si>
  <si>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</si>
  <si>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</si>
  <si>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</si>
  <si>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</si>
  <si>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</si>
  <si>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</si>
  <si>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</si>
  <si>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</si>
  <si>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</si>
  <si>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</si>
  <si>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</si>
  <si>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</si>
  <si>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</si>
  <si>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</si>
  <si>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</si>
  <si>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</si>
  <si>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</si>
  <si>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</si>
  <si>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</si>
  <si>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</si>
  <si>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</si>
  <si>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</si>
  <si>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</si>
  <si>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</si>
  <si>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</si>
  <si>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</si>
  <si>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</si>
  <si>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</si>
  <si>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</si>
  <si>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</si>
  <si>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</si>
  <si>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</si>
  <si>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</si>
  <si>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</si>
  <si>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</si>
  <si>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</si>
  <si>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</si>
  <si>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</si>
  <si>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</si>
  <si>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</si>
  <si>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</si>
  <si>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</si>
  <si>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</si>
  <si>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</si>
  <si>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</si>
  <si>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</si>
  <si>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</si>
  <si>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</si>
  <si>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</si>
  <si>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</si>
  <si>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</si>
  <si>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</si>
  <si>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</si>
  <si>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</si>
  <si>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</si>
  <si>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</si>
  <si>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</si>
  <si>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</si>
  <si>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</si>
  <si>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</si>
  <si>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</si>
  <si>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</si>
  <si>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</si>
  <si>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</si>
  <si>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</si>
  <si>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</si>
  <si>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</si>
  <si>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</si>
  <si>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</si>
  <si>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</si>
  <si>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</si>
  <si>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</si>
  <si>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</si>
  <si>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</si>
  <si>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</si>
  <si>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</si>
  <si>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</si>
  <si>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</si>
  <si>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</si>
  <si>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</si>
  <si>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</si>
  <si>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</si>
  <si>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</si>
  <si>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</si>
  <si>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</si>
  <si>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</si>
  <si>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</si>
  <si>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</si>
  <si>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</si>
  <si>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</si>
  <si>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</si>
  <si>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</si>
  <si>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</si>
  <si>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</si>
  <si>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</si>
  <si>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</si>
  <si>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</si>
  <si>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</si>
  <si>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</si>
  <si>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</si>
  <si>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</si>
  <si>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</si>
  <si>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</si>
  <si>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</si>
  <si>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</si>
  <si>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</si>
  <si>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</si>
  <si>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</si>
  <si>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</si>
  <si>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</si>
  <si>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</si>
  <si>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</si>
  <si>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</si>
  <si>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</si>
  <si>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</si>
  <si>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</si>
  <si>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</si>
  <si>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</si>
  <si>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</si>
  <si>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</si>
  <si>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</si>
  <si>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</si>
  <si>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</si>
  <si>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</si>
  <si>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</si>
  <si>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</si>
  <si>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</si>
  <si>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</si>
  <si>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</si>
  <si>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</si>
  <si>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</si>
  <si>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</si>
  <si>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</si>
  <si>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</si>
  <si>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</si>
  <si>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</si>
  <si>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</si>
  <si>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</si>
  <si>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</si>
  <si>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</si>
  <si>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</si>
  <si>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</si>
  <si>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</si>
  <si>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</si>
  <si>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</si>
  <si>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</si>
  <si>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</si>
  <si>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</si>
  <si>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</si>
  <si>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</si>
  <si>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</si>
  <si>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</si>
  <si>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</si>
  <si>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</si>
  <si>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</si>
  <si>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</si>
  <si>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</si>
  <si>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</si>
  <si>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</si>
  <si>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</si>
  <si>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</si>
  <si>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</si>
  <si>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</si>
  <si>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</si>
  <si>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</si>
  <si>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</si>
  <si>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</si>
  <si>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</si>
  <si>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</si>
  <si>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</si>
  <si>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</si>
  <si>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</si>
  <si>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</si>
  <si>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</si>
  <si>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</si>
  <si>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</si>
  <si>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</si>
  <si>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</si>
  <si>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</si>
  <si>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</si>
  <si>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</si>
  <si>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</si>
  <si>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</si>
  <si>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</si>
  <si>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</si>
  <si>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</si>
  <si>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</si>
  <si>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</si>
  <si>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</si>
  <si>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</si>
  <si>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</si>
  <si>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</si>
  <si>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</si>
  <si>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</si>
  <si>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</si>
  <si>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</si>
  <si>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</si>
  <si>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</si>
  <si>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</si>
  <si>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</si>
  <si>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</si>
  <si>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</si>
  <si>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</si>
  <si>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</si>
  <si>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</si>
  <si>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</si>
  <si>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</si>
  <si>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</si>
  <si>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</si>
  <si>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</si>
  <si>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</si>
  <si>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</si>
  <si>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</si>
  <si>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</si>
  <si>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</si>
  <si>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</si>
  <si>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</si>
  <si>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</si>
  <si>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</si>
  <si>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</si>
  <si>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</si>
  <si>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</si>
  <si>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</si>
  <si>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</si>
  <si>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</si>
  <si>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</si>
  <si>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</si>
  <si>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</si>
  <si>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</si>
  <si>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</si>
  <si>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</si>
  <si>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</si>
  <si>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</si>
  <si>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</si>
  <si>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</si>
  <si>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</si>
  <si>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</si>
  <si>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</si>
  <si>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</si>
  <si>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</si>
  <si>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</si>
  <si>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</si>
  <si>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</si>
  <si>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</si>
  <si>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</si>
  <si>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</si>
  <si>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</si>
  <si>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</si>
  <si>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</si>
  <si>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</si>
  <si>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</si>
  <si>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</si>
  <si>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</si>
  <si>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</si>
  <si>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</si>
  <si>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</si>
  <si>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</si>
  <si>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</si>
  <si>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</si>
  <si>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</si>
  <si>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</si>
  <si>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</si>
  <si>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</si>
  <si>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</si>
  <si>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</si>
  <si>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</si>
  <si>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</si>
  <si>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</si>
  <si>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</si>
  <si>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</si>
  <si>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</si>
  <si>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</si>
  <si>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</si>
  <si>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</si>
  <si>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</si>
  <si>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</si>
  <si>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</si>
  <si>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</si>
  <si>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</si>
  <si>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</si>
  <si>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</si>
  <si>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</si>
  <si>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</si>
  <si>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</si>
  <si>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</si>
  <si>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</si>
  <si>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</si>
  <si>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</si>
  <si>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</si>
  <si>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</si>
  <si>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</si>
  <si>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</si>
  <si>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</si>
  <si>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</si>
  <si>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</si>
  <si>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</si>
  <si>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</si>
  <si>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</si>
  <si>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</si>
  <si>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</si>
  <si>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</si>
  <si>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</si>
  <si>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</si>
  <si>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</si>
  <si>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</si>
  <si>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</si>
  <si>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</si>
  <si>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</si>
  <si>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</si>
  <si>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</si>
  <si>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</si>
  <si>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</si>
  <si>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</si>
  <si>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</si>
  <si>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</si>
  <si>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</si>
  <si>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</si>
  <si>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</si>
  <si>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</si>
  <si>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</si>
  <si>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</si>
  <si>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</si>
  <si>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</si>
  <si>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</si>
  <si>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</si>
  <si>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</si>
  <si>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</si>
  <si>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</si>
  <si>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</si>
  <si>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</si>
  <si>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</si>
  <si>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</si>
  <si>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</si>
  <si>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</si>
  <si>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</si>
  <si>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</si>
  <si>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</si>
  <si>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</si>
  <si>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</si>
  <si>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</si>
  <si>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</si>
  <si>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</si>
  <si>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</si>
  <si>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</si>
  <si>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</si>
  <si>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</si>
  <si>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</si>
  <si>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</si>
  <si>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</si>
  <si>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</si>
  <si>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</si>
  <si>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</si>
  <si>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</si>
  <si>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</si>
  <si>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</si>
  <si>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</si>
  <si>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</si>
  <si>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</si>
  <si>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</si>
  <si>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</si>
  <si>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</si>
  <si>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</si>
  <si>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</si>
  <si>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</si>
  <si>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</si>
  <si>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</si>
  <si>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</si>
  <si>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</si>
  <si>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</si>
  <si>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</si>
  <si>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</si>
  <si>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</si>
  <si>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</si>
  <si>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</si>
  <si>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</si>
  <si>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</si>
  <si>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</si>
  <si>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</si>
  <si>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</si>
  <si>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</si>
  <si>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</si>
  <si>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</si>
  <si>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</si>
  <si>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</si>
  <si>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</si>
  <si>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</si>
  <si>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</si>
  <si>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</si>
  <si>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</si>
  <si>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</si>
  <si>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</si>
  <si>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</si>
  <si>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</si>
  <si>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</si>
  <si>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</si>
  <si>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</si>
  <si>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</si>
  <si>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</si>
  <si>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</si>
  <si>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</si>
  <si>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</si>
  <si>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</si>
  <si>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</si>
  <si>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</si>
  <si>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</si>
  <si>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</si>
  <si>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</si>
  <si>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</si>
  <si>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</si>
  <si>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</si>
  <si>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</si>
  <si>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</si>
  <si>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</si>
  <si>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</si>
  <si>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</si>
  <si>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</si>
  <si>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</si>
  <si>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</si>
  <si>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</si>
  <si>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</si>
  <si>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</si>
  <si>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</si>
  <si>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</si>
  <si>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</si>
  <si>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</si>
  <si>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</si>
  <si>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</si>
  <si>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</si>
  <si>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</si>
  <si>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</si>
  <si>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</si>
  <si>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</si>
  <si>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</si>
  <si>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</si>
  <si>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</si>
  <si>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</si>
  <si>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</si>
  <si>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</si>
  <si>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</si>
  <si>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</si>
  <si>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</si>
  <si>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</si>
  <si>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</si>
  <si>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</si>
  <si>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</si>
  <si>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</si>
  <si>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</si>
  <si>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</si>
  <si>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</si>
  <si>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</si>
  <si>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</si>
  <si>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</si>
  <si>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</si>
  <si>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</si>
  <si>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</si>
  <si>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</si>
  <si>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</si>
  <si>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</si>
  <si>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</si>
  <si>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</si>
  <si>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</si>
  <si>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</si>
  <si>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</si>
  <si>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</si>
  <si>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</si>
  <si>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</si>
  <si>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</si>
  <si>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</si>
  <si>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</si>
  <si>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</si>
  <si>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</si>
  <si>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</si>
  <si>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</si>
  <si>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</si>
  <si>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</si>
  <si>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</si>
  <si>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</si>
  <si>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</si>
  <si>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</si>
  <si>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</si>
  <si>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</si>
  <si>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</si>
  <si>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</si>
  <si>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</si>
  <si>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</si>
  <si>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</si>
  <si>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</si>
  <si>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</si>
  <si>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</si>
  <si>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</si>
  <si>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</si>
  <si>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</si>
  <si>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</si>
  <si>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</si>
  <si>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</si>
  <si>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</si>
  <si>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</si>
  <si>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</si>
  <si>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</si>
  <si>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</si>
  <si>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</si>
  <si>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</si>
  <si>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</si>
  <si>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</si>
  <si>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</si>
  <si>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</si>
  <si>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</si>
  <si>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</si>
  <si>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</si>
  <si>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</si>
  <si>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</si>
  <si>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</si>
  <si>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</si>
  <si>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</si>
  <si>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</si>
  <si>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</si>
  <si>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</si>
  <si>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</si>
  <si>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</si>
  <si>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</si>
  <si>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</si>
  <si>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</si>
  <si>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</si>
  <si>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</si>
  <si>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</si>
  <si>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</si>
  <si>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</si>
  <si>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</si>
  <si>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</si>
  <si>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</si>
  <si>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</si>
  <si>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</si>
  <si>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</si>
  <si>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</si>
  <si>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</si>
  <si>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</si>
  <si>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</si>
  <si>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</si>
  <si>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</si>
  <si>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</si>
  <si>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</si>
  <si>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</si>
  <si>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</si>
  <si>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</si>
  <si>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</si>
  <si>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</si>
  <si>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</si>
  <si>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</si>
  <si>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</si>
  <si>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</si>
  <si>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</si>
  <si>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</si>
  <si>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</si>
  <si>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</si>
  <si>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</si>
  <si>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</si>
  <si>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</si>
  <si>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</si>
  <si>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</si>
  <si>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</si>
  <si>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</si>
  <si>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</si>
  <si>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</si>
  <si>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</si>
  <si>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</si>
  <si>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</si>
  <si>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</si>
  <si>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</si>
  <si>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</si>
  <si>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</si>
  <si>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</si>
  <si>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</si>
  <si>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</si>
  <si>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</si>
  <si>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</si>
  <si>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</si>
  <si>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</si>
  <si>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</si>
  <si>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</si>
  <si>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</si>
  <si>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</si>
  <si>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</si>
  <si>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</si>
  <si>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</si>
  <si>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</si>
  <si>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</si>
  <si>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</si>
  <si>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</si>
  <si>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</si>
  <si>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</si>
  <si>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</si>
  <si>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</si>
  <si>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</si>
  <si>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</si>
  <si>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</si>
  <si>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</si>
  <si>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</si>
  <si>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</si>
  <si>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</si>
  <si>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</si>
  <si>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</si>
  <si>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</si>
  <si>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</si>
  <si>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</si>
  <si>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</si>
  <si>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</si>
  <si>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</si>
  <si>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</si>
  <si>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</si>
  <si>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</si>
  <si>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</si>
  <si>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</si>
  <si>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</si>
  <si>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</si>
  <si>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</si>
  <si>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</si>
  <si>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</si>
  <si>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</si>
  <si>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</si>
  <si>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</si>
  <si>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</si>
  <si>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</si>
  <si>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</si>
  <si>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</si>
  <si>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</si>
  <si>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</si>
  <si>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</si>
  <si>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</si>
  <si>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</si>
  <si>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</si>
  <si>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</si>
  <si>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</si>
  <si>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</si>
  <si>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</si>
  <si>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</si>
  <si>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</si>
  <si>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</si>
  <si>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</si>
  <si>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</si>
  <si>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</si>
  <si>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</si>
  <si>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</si>
  <si>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</si>
  <si>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</si>
  <si>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</si>
  <si>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</si>
  <si>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</si>
  <si>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</si>
  <si>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</si>
  <si>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</si>
  <si>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</si>
  <si>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</si>
  <si>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</si>
  <si>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</si>
  <si>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</si>
  <si>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</si>
  <si>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</si>
  <si>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</si>
  <si>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</si>
  <si>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</si>
  <si>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</si>
  <si>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</si>
  <si>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</si>
  <si>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</si>
  <si>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</si>
  <si>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</si>
  <si>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</si>
  <si>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</si>
  <si>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</si>
  <si>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</si>
  <si>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</si>
  <si>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</si>
  <si>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</si>
  <si>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</si>
  <si>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</si>
  <si>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</si>
  <si>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</si>
  <si>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</si>
  <si>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</si>
  <si>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</si>
  <si>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</si>
  <si>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</si>
  <si>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</si>
  <si>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</si>
  <si>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</si>
  <si>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</si>
  <si>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</si>
  <si>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</si>
  <si>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</si>
  <si>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</si>
  <si>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</si>
  <si>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</si>
  <si>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</si>
  <si>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</si>
  <si>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</si>
  <si>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</si>
  <si>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</si>
  <si>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</si>
  <si>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</si>
  <si>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</si>
  <si>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</si>
  <si>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</si>
  <si>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</si>
  <si>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</si>
  <si>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</si>
  <si>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</si>
  <si>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</si>
  <si>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</si>
  <si>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</si>
  <si>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</si>
  <si>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</si>
  <si>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</si>
  <si>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</si>
  <si>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</si>
  <si>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</si>
  <si>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</si>
  <si>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</si>
  <si>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</si>
  <si>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</si>
  <si>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</si>
  <si>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</si>
  <si>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</si>
  <si>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</si>
  <si>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</si>
  <si>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</si>
  <si>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</si>
  <si>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</si>
  <si>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</si>
  <si>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</si>
  <si>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</si>
  <si>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</si>
  <si>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</si>
  <si>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</si>
  <si>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</si>
  <si>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</si>
  <si>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</si>
  <si>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</si>
  <si>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</si>
  <si>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</si>
  <si>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</si>
  <si>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</si>
  <si>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</si>
  <si>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</si>
  <si>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</si>
  <si>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</si>
  <si>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</si>
  <si>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</si>
  <si>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</si>
  <si>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</si>
  <si>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</si>
  <si>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</si>
  <si>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</si>
  <si>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</si>
  <si>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</si>
  <si>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</si>
  <si>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</si>
  <si>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</si>
  <si>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</si>
  <si>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</si>
  <si>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</si>
  <si>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</si>
  <si>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</si>
  <si>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</si>
  <si>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</si>
  <si>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</si>
  <si>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</si>
  <si>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</si>
  <si>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</si>
  <si>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</si>
  <si>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</si>
  <si>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</si>
  <si>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</si>
  <si>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</si>
  <si>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</si>
  <si>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</si>
  <si>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</si>
  <si>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</si>
  <si>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</si>
  <si>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</si>
  <si>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</si>
  <si>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</si>
  <si>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</si>
  <si>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</si>
  <si>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</si>
  <si>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</si>
  <si>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</si>
  <si>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</si>
  <si>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</si>
  <si>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</si>
  <si>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</si>
  <si>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</si>
  <si>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</si>
  <si>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</si>
  <si>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</si>
  <si>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</si>
  <si>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</si>
  <si>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</si>
  <si>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</si>
  <si>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</si>
  <si>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</si>
  <si>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</si>
  <si>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</si>
  <si>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</si>
  <si>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</si>
  <si>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</si>
  <si>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</si>
  <si>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</si>
  <si>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</si>
  <si>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</si>
  <si>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</si>
  <si>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</si>
  <si>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</si>
  <si>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</si>
  <si>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</si>
  <si>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</si>
  <si>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</si>
  <si>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</si>
  <si>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</si>
  <si>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</si>
  <si>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</si>
  <si>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</si>
  <si>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</si>
  <si>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</si>
  <si>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</si>
  <si>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</si>
  <si>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</si>
  <si>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</si>
  <si>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</si>
  <si>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</si>
  <si>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</si>
  <si>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</si>
  <si>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</si>
  <si>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</si>
  <si>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</si>
  <si>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</si>
  <si>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</si>
  <si>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</si>
  <si>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</si>
  <si>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</si>
  <si>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</si>
  <si>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</si>
  <si>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</si>
  <si>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</si>
  <si>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</si>
  <si>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</si>
  <si>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</si>
  <si>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</si>
  <si>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</si>
  <si>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</si>
  <si>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</si>
  <si>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</si>
  <si>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</si>
  <si>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</si>
  <si>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</si>
  <si>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</si>
  <si>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</si>
  <si>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</si>
  <si>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</si>
  <si>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</si>
  <si>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</si>
  <si>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</si>
  <si>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</si>
  <si>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</si>
  <si>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</si>
  <si>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</si>
  <si>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</si>
  <si>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</si>
  <si>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</si>
  <si>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</si>
  <si>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</si>
  <si>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</si>
  <si>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</si>
  <si>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</si>
  <si>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</si>
  <si>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</si>
  <si>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</si>
  <si>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</si>
  <si>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</si>
  <si>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</si>
  <si>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</si>
  <si>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</si>
  <si>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</si>
  <si>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</si>
  <si>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</si>
  <si>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</si>
  <si>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</si>
  <si>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</si>
  <si>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</si>
  <si>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</si>
  <si>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</si>
  <si>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</si>
  <si>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</si>
  <si>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</si>
  <si>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</si>
  <si>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</si>
  <si>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</si>
  <si>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</si>
  <si>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</si>
  <si>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</si>
  <si>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</si>
  <si>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</si>
  <si>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</si>
  <si>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</si>
  <si>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</si>
  <si>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</si>
  <si>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</si>
  <si>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</si>
  <si>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</si>
  <si>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</si>
  <si>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</si>
  <si>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</si>
  <si>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</si>
  <si>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</si>
  <si>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</si>
  <si>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</si>
  <si>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</si>
  <si>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</si>
  <si>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</si>
  <si>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</si>
  <si>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</si>
  <si>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</si>
  <si>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</si>
  <si>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</si>
  <si>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</si>
  <si>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</si>
  <si>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</si>
  <si>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</si>
  <si>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</si>
  <si>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</si>
  <si>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</si>
  <si>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</si>
  <si>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</si>
  <si>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</si>
  <si>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</si>
  <si>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</si>
  <si>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</si>
  <si>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</si>
  <si>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</si>
  <si>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</si>
  <si>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</si>
  <si>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</si>
  <si>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</si>
  <si>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</si>
  <si>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</si>
  <si>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</si>
  <si>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</si>
  <si>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</si>
  <si>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</si>
  <si>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</si>
  <si>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</si>
  <si>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</si>
  <si>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</si>
  <si>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</si>
  <si>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</si>
  <si>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</si>
  <si>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</si>
  <si>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</si>
  <si>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</si>
  <si>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</si>
  <si>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</si>
  <si>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</si>
  <si>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</si>
  <si>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</si>
  <si>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</si>
  <si>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</si>
  <si>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</si>
  <si>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</si>
  <si>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</si>
  <si>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</si>
  <si>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</si>
  <si>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</si>
  <si>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</si>
  <si>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</si>
  <si>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</si>
  <si>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</si>
  <si>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</si>
  <si>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</si>
  <si>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</si>
  <si>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</si>
  <si>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</si>
  <si>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</si>
  <si>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</si>
  <si>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</si>
  <si>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</si>
  <si>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</si>
  <si>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</si>
  <si>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</si>
  <si>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</si>
  <si>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</si>
  <si>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</si>
  <si>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</si>
  <si>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</si>
  <si>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</si>
  <si>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</si>
  <si>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</si>
  <si>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</si>
  <si>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</si>
  <si>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</si>
  <si>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</si>
  <si>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</si>
  <si>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</si>
  <si>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</si>
  <si>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</si>
  <si>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</si>
  <si>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</si>
  <si>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</si>
  <si>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</si>
  <si>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</si>
  <si>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</si>
  <si>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</si>
  <si>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</si>
  <si>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</si>
  <si>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</si>
  <si>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</si>
  <si>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</si>
  <si>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</si>
  <si>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</si>
  <si>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</si>
  <si>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</si>
  <si>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</si>
  <si>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</si>
  <si>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</si>
  <si>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</si>
  <si>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</si>
  <si>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</si>
  <si>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</si>
  <si>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</si>
  <si>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</si>
  <si>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</si>
  <si>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</si>
  <si>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</si>
  <si>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</si>
  <si>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</si>
  <si>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</si>
  <si>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</si>
  <si>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</si>
  <si>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</si>
  <si>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</si>
  <si>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</si>
  <si>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</si>
  <si>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</si>
  <si>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</si>
  <si>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</si>
  <si>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</si>
  <si>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</si>
  <si>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</si>
  <si>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</si>
  <si>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</si>
  <si>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</si>
  <si>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</si>
  <si>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</si>
  <si>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</si>
  <si>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</si>
  <si>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</si>
  <si>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</si>
  <si>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</si>
  <si>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</si>
  <si>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</si>
  <si>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</si>
  <si>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</si>
  <si>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</si>
  <si>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</si>
  <si>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</si>
  <si>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</si>
  <si>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</si>
  <si>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</si>
  <si>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</si>
  <si>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</si>
  <si>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</si>
  <si>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</si>
  <si>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</si>
  <si>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</si>
  <si>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</si>
  <si>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</si>
  <si>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</si>
  <si>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</si>
  <si>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</si>
  <si>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</si>
  <si>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</si>
  <si>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</si>
  <si>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</si>
  <si>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</si>
  <si>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</si>
  <si>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</si>
  <si>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</si>
  <si>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</si>
  <si>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</si>
  <si>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</si>
  <si>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</si>
  <si>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</si>
  <si>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</si>
  <si>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</si>
  <si>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</si>
  <si>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</si>
  <si>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</si>
  <si>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</si>
  <si>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</si>
  <si>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</si>
  <si>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</si>
  <si>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</si>
  <si>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</si>
  <si>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</si>
  <si>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</si>
  <si>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</si>
  <si>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</si>
  <si>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</si>
  <si>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</si>
  <si>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</si>
  <si>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</si>
  <si>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</si>
  <si>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</si>
  <si>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</si>
  <si>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</si>
  <si>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</si>
  <si>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</si>
  <si>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</si>
  <si>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</si>
  <si>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</si>
  <si>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</si>
  <si>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</si>
  <si>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</si>
  <si>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</si>
  <si>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</si>
  <si>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</si>
  <si>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</si>
  <si>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</si>
  <si>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</si>
  <si>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</si>
  <si>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</si>
  <si>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</si>
  <si>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</si>
  <si>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</si>
  <si>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</si>
  <si>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</si>
  <si>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</si>
  <si>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</si>
  <si>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</si>
  <si>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</si>
  <si>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</si>
  <si>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</si>
  <si>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</si>
  <si>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</si>
  <si>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</si>
  <si>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</si>
  <si>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</si>
  <si>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</si>
  <si>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</si>
  <si>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</si>
  <si>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</si>
  <si>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</si>
  <si>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</si>
  <si>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</si>
  <si>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</si>
  <si>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</si>
  <si>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</si>
  <si>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</si>
  <si>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</si>
  <si>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</si>
  <si>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</si>
  <si>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</si>
  <si>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</si>
  <si>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</si>
  <si>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</si>
  <si>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</si>
  <si>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</si>
  <si>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</si>
  <si>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</si>
  <si>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</si>
  <si>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</si>
  <si>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</si>
  <si>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</si>
  <si>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</si>
  <si>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</si>
  <si>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</si>
  <si>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</si>
  <si>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</si>
  <si>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</si>
  <si>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</si>
  <si>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</si>
  <si>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</si>
  <si>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</si>
  <si>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</si>
  <si>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</si>
  <si>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</si>
  <si>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</si>
  <si>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</si>
  <si>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</si>
  <si>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</si>
  <si>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</si>
  <si>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</si>
  <si>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</si>
  <si>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</si>
  <si>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</si>
  <si>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</si>
  <si>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</si>
  <si>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</si>
  <si>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</si>
  <si>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</si>
  <si>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</si>
  <si>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</si>
  <si>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</si>
  <si>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</si>
  <si>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</si>
  <si>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</si>
  <si>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</si>
  <si>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</si>
  <si>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</si>
  <si>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</si>
  <si>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</si>
  <si>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</si>
  <si>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</si>
  <si>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</si>
  <si>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</si>
  <si>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</si>
  <si>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</si>
  <si>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</si>
  <si>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</si>
  <si>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</si>
  <si>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</si>
  <si>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</si>
  <si>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</si>
  <si>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</si>
  <si>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</si>
  <si>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</si>
  <si>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</si>
  <si>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</si>
  <si>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</si>
  <si>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</si>
  <si>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</si>
  <si>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</si>
  <si>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</si>
  <si>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</si>
  <si>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</si>
  <si>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</si>
  <si>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</si>
  <si>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</si>
  <si>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</si>
  <si>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</si>
  <si>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</si>
  <si>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</si>
  <si>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</si>
  <si>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</si>
  <si>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</si>
  <si>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</si>
  <si>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</si>
  <si>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</si>
  <si>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</si>
  <si>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</si>
  <si>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</si>
  <si>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</si>
  <si>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</si>
  <si>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</si>
  <si>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</si>
  <si>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</si>
  <si>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</si>
  <si>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</si>
  <si>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</si>
  <si>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</si>
  <si>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</si>
  <si>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</si>
  <si>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</si>
  <si>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</si>
  <si>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</si>
  <si>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</si>
  <si>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</si>
  <si>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</si>
  <si>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</si>
  <si>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</si>
  <si>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</si>
  <si>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</si>
  <si>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</si>
  <si>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</si>
  <si>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</si>
  <si>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</si>
  <si>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</si>
  <si>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</si>
  <si>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</si>
  <si>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</si>
  <si>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</si>
  <si>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</si>
  <si>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</si>
  <si>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</si>
  <si>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</si>
  <si>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</si>
  <si>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</si>
  <si>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</si>
  <si>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</si>
  <si>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</si>
  <si>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</si>
  <si>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</si>
  <si>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</si>
  <si>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</si>
  <si>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</si>
  <si>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</si>
  <si>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</si>
  <si>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</si>
  <si>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</si>
  <si>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</si>
  <si>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</si>
  <si>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</si>
  <si>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</si>
  <si>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</si>
  <si>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</si>
  <si>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</si>
  <si>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</si>
  <si>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</si>
  <si>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</si>
  <si>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</si>
  <si>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</si>
  <si>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</si>
  <si>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</si>
  <si>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</si>
  <si>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</si>
  <si>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</si>
  <si>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</si>
  <si>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</si>
  <si>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</si>
  <si>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</si>
  <si>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</si>
  <si>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</si>
  <si>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</si>
  <si>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</si>
  <si>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</si>
  <si>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</si>
  <si>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</si>
  <si>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</si>
  <si>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</si>
  <si>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</si>
  <si>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</si>
  <si>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</si>
  <si>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</si>
  <si>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</si>
  <si>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</si>
  <si>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</si>
  <si>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</si>
  <si>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</si>
  <si>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</si>
  <si>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</si>
  <si>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</si>
  <si>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</si>
  <si>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</si>
  <si>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</si>
  <si>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</si>
  <si>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</si>
  <si>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</si>
  <si>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</si>
  <si>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</si>
  <si>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</si>
  <si>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</si>
  <si>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</si>
  <si>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</si>
  <si>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</si>
  <si>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</si>
  <si>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</si>
  <si>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</si>
  <si>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</si>
  <si>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</si>
  <si>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</si>
  <si>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</si>
  <si>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</si>
  <si>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</si>
  <si>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</si>
  <si>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</si>
  <si>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</si>
  <si>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</si>
  <si>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</si>
  <si>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</si>
  <si>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</si>
  <si>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</si>
  <si>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</si>
  <si>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</si>
  <si>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</si>
  <si>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</si>
  <si>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</si>
  <si>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</si>
  <si>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</si>
  <si>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</si>
  <si>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</si>
  <si>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</si>
  <si>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</si>
  <si>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</si>
  <si>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</si>
  <si>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</si>
  <si>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</si>
  <si>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</si>
  <si>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</si>
  <si>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</si>
  <si>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</si>
  <si>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</si>
  <si>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</si>
  <si>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</si>
  <si>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</si>
  <si>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</si>
  <si>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</si>
  <si>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</si>
  <si>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</si>
  <si>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</si>
  <si>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</si>
  <si>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</si>
  <si>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</si>
  <si>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</si>
  <si>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</si>
  <si>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</si>
  <si>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</si>
  <si>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</si>
  <si>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</si>
  <si>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</si>
  <si>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</si>
  <si>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</si>
  <si>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</si>
  <si>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</si>
  <si>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</si>
  <si>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</si>
  <si>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</si>
  <si>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</si>
  <si>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</si>
  <si>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</si>
  <si>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</si>
  <si>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</si>
  <si>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</si>
  <si>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</si>
  <si>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</si>
  <si>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</si>
  <si>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</si>
  <si>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</si>
  <si>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</si>
  <si>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</si>
  <si>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</si>
  <si>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</si>
  <si>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</si>
  <si>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</si>
  <si>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</si>
  <si>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</si>
  <si>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</si>
  <si>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</si>
  <si>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</si>
  <si>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</si>
  <si>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</si>
  <si>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</si>
  <si>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</si>
  <si>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</si>
  <si>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</si>
  <si>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</si>
  <si>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</si>
  <si>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</si>
  <si>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</si>
  <si>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</si>
  <si>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</si>
  <si>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</si>
  <si>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</si>
  <si>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</si>
  <si>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</si>
  <si>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</si>
  <si>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</si>
  <si>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</si>
  <si>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</si>
  <si>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</si>
  <si>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</si>
  <si>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</si>
  <si>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</si>
  <si>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</si>
  <si>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</si>
  <si>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</si>
  <si>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</si>
  <si>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</si>
  <si>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</si>
  <si>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</si>
  <si>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</si>
  <si>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</si>
  <si>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</si>
  <si>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</si>
  <si>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</si>
  <si>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</si>
  <si>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</si>
  <si>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</si>
  <si>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</si>
  <si>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</si>
  <si>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</si>
  <si>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</si>
  <si>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</si>
  <si>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</si>
  <si>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</si>
  <si>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</si>
  <si>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</si>
  <si>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</si>
  <si>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</si>
  <si>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</si>
  <si>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</si>
  <si>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</si>
  <si>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</si>
  <si>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</si>
  <si>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</si>
  <si>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</si>
  <si>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</si>
  <si>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</si>
  <si>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</si>
  <si>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</si>
  <si>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</si>
  <si>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</si>
  <si>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</si>
  <si>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</si>
  <si>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</si>
  <si>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</si>
  <si>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</si>
  <si>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</si>
  <si>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</si>
  <si>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</si>
  <si>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</si>
  <si>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</si>
  <si>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</si>
  <si>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</si>
  <si>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</si>
  <si>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</si>
  <si>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</si>
  <si>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</si>
  <si>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</si>
  <si>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</si>
  <si>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</si>
  <si>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</si>
  <si>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</si>
  <si>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</si>
  <si>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</si>
  <si>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</si>
  <si>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</si>
  <si>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</si>
  <si>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</si>
  <si>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</si>
  <si>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</si>
  <si>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</si>
  <si>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</si>
  <si>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</si>
  <si>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</si>
  <si>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</si>
  <si>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</si>
  <si>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</si>
  <si>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</si>
  <si>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</si>
  <si>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</si>
  <si>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</si>
  <si>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</si>
  <si>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</si>
  <si>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</si>
  <si>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</si>
  <si>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</si>
  <si>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</si>
  <si>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</si>
  <si>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</si>
  <si>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</si>
  <si>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</si>
  <si>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</si>
  <si>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</si>
  <si>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</si>
  <si>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</si>
  <si>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</si>
  <si>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</si>
  <si>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</si>
  <si>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</si>
  <si>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</si>
  <si>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</si>
  <si>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</si>
  <si>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</si>
  <si>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</si>
  <si>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</si>
  <si>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</si>
  <si>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</si>
  <si>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</si>
  <si>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</si>
  <si>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</si>
  <si>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</si>
  <si>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</si>
  <si>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</si>
  <si>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</si>
  <si>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</si>
  <si>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</si>
  <si>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</si>
  <si>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</si>
  <si>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</si>
  <si>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</si>
  <si>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</si>
  <si>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</si>
  <si>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</si>
  <si>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</si>
  <si>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</si>
  <si>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</si>
  <si>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</si>
  <si>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</si>
  <si>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</si>
  <si>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</si>
  <si>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</si>
  <si>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</si>
  <si>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</si>
  <si>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</si>
  <si>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</si>
  <si>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</si>
  <si>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</si>
  <si>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</si>
  <si>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</si>
  <si>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</si>
  <si>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</si>
  <si>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</si>
  <si>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</si>
  <si>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</si>
  <si>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</si>
  <si>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</si>
  <si>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</si>
  <si>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</si>
  <si>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</si>
  <si>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</si>
  <si>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</si>
  <si>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</si>
  <si>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</si>
  <si>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</si>
  <si>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</si>
  <si>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</si>
  <si>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</si>
  <si>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</si>
  <si>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</si>
  <si>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</si>
  <si>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</si>
  <si>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</si>
  <si>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</si>
  <si>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</si>
  <si>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</si>
  <si>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</si>
  <si>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</si>
  <si>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</si>
  <si>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</si>
  <si>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</si>
  <si>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</si>
  <si>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</si>
  <si>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</si>
  <si>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</si>
  <si>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</si>
  <si>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</si>
  <si>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</si>
  <si>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</si>
  <si>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</si>
  <si>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</si>
  <si>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</si>
  <si>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</si>
  <si>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</si>
  <si>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</si>
  <si>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</si>
  <si>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</si>
  <si>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</si>
  <si>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</si>
  <si>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</si>
  <si>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</si>
  <si>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</si>
  <si>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</si>
  <si>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</si>
  <si>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</si>
  <si>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</si>
  <si>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</si>
  <si>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</si>
  <si>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</si>
  <si>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</si>
  <si>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</si>
  <si>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</si>
  <si>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</si>
  <si>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</si>
  <si>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</si>
  <si>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</si>
  <si>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</si>
  <si>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</si>
  <si>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</si>
  <si>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</si>
  <si>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</si>
  <si>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</si>
  <si>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</si>
  <si>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</si>
  <si>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</si>
  <si>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</si>
  <si>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</si>
  <si>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</si>
  <si>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</si>
  <si>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</si>
  <si>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</si>
  <si>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</si>
  <si>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</si>
  <si>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</si>
  <si>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</si>
  <si>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</si>
  <si>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</si>
  <si>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</si>
  <si>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</si>
  <si>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</si>
  <si>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</si>
  <si>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</si>
  <si>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</si>
  <si>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</si>
  <si>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</si>
  <si>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</si>
  <si>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</si>
  <si>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</si>
  <si>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</si>
  <si>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</si>
  <si>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</si>
  <si>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</si>
  <si>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</si>
  <si>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</si>
  <si>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</si>
  <si>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</si>
  <si>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</si>
  <si>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</si>
  <si>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</si>
  <si>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</si>
  <si>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</si>
  <si>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</si>
  <si>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</si>
  <si>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</si>
  <si>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</si>
  <si>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</si>
  <si>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</si>
  <si>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</si>
  <si>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</si>
  <si>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</si>
  <si>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</si>
  <si>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</si>
  <si>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</si>
  <si>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</si>
  <si>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</si>
  <si>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</si>
  <si>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</si>
  <si>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</si>
  <si>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</si>
  <si>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</si>
  <si>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</si>
  <si>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</si>
  <si>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</si>
  <si>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</si>
  <si>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</si>
  <si>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</si>
  <si>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</si>
  <si>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</si>
  <si>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</si>
  <si>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</si>
  <si>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</si>
  <si>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</si>
  <si>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</si>
  <si>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</si>
  <si>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</si>
  <si>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</si>
  <si>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</si>
  <si>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</si>
  <si>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</si>
  <si>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</si>
  <si>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</si>
  <si>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</si>
  <si>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</si>
  <si>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</si>
  <si>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</si>
  <si>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</si>
  <si>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</si>
  <si>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</si>
  <si>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</si>
  <si>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</si>
  <si>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</si>
  <si>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</si>
  <si>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</si>
  <si>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</si>
  <si>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</si>
  <si>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</si>
  <si>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</si>
  <si>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</si>
  <si>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</si>
  <si>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</si>
  <si>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</si>
  <si>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</si>
  <si>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</si>
  <si>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</si>
  <si>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</si>
  <si>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</si>
  <si>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</si>
  <si>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</si>
  <si>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</si>
  <si>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</si>
  <si>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</si>
  <si>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</si>
  <si>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</si>
  <si>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</si>
  <si>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</si>
  <si>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</si>
  <si>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</si>
  <si>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</si>
  <si>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</si>
  <si>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</si>
  <si>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</si>
  <si>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</si>
  <si>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</si>
  <si>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</si>
  <si>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</si>
  <si>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</si>
  <si>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</si>
  <si>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</si>
  <si>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</si>
  <si>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</si>
  <si>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</si>
  <si>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</si>
  <si>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</si>
  <si>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</si>
  <si>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</si>
  <si>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</si>
  <si>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</si>
  <si>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</si>
  <si>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</si>
  <si>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</si>
  <si>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</si>
  <si>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</si>
  <si>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</si>
  <si>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</si>
  <si>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</si>
  <si>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</si>
  <si>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</si>
  <si>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</si>
  <si>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</si>
  <si>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</si>
  <si>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</si>
  <si>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</si>
  <si>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</si>
  <si>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</si>
  <si>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</si>
  <si>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</si>
  <si>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</si>
  <si>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</si>
  <si>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</si>
  <si>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</si>
  <si>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</si>
  <si>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</si>
  <si>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</si>
  <si>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</si>
  <si>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</si>
  <si>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</si>
  <si>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</si>
  <si>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</si>
  <si>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</si>
  <si>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</si>
  <si>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</si>
  <si>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</si>
  <si>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</si>
  <si>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</si>
  <si>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</si>
  <si>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</si>
  <si>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</si>
  <si>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</si>
  <si>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</si>
  <si>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</si>
  <si>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</si>
  <si>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</si>
  <si>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</si>
  <si>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</si>
  <si>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</si>
  <si>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</si>
  <si>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</si>
  <si>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</si>
  <si>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</si>
  <si>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</si>
  <si>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</si>
  <si>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</si>
  <si>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</si>
  <si>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</si>
  <si>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</si>
  <si>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</si>
  <si>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</si>
  <si>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</si>
  <si>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</si>
  <si>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</si>
  <si>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</si>
  <si>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</si>
  <si>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</si>
  <si>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</si>
  <si>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</si>
  <si>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</si>
  <si>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</si>
  <si>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</si>
  <si>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</si>
  <si>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</si>
  <si>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</si>
  <si>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</si>
  <si>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</si>
  <si>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</si>
  <si>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</si>
  <si>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</si>
  <si>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</si>
  <si>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</si>
  <si>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</si>
  <si>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</si>
  <si>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</si>
  <si>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</si>
  <si>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</si>
  <si>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</si>
  <si>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</si>
  <si>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</si>
  <si>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</si>
  <si>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</si>
  <si>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</si>
  <si>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</si>
  <si>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</si>
  <si>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</si>
  <si>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</si>
  <si>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</si>
  <si>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</si>
  <si>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</si>
  <si>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</si>
  <si>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</si>
  <si>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</si>
  <si>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</si>
  <si>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</si>
  <si>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</si>
  <si>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</si>
  <si>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</si>
  <si>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</si>
  <si>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</si>
  <si>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</si>
  <si>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</si>
  <si>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</si>
  <si>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</si>
  <si>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</si>
  <si>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</si>
  <si>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</si>
  <si>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</si>
  <si>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</si>
  <si>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</si>
  <si>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</si>
  <si>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</si>
  <si>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</si>
  <si>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</si>
  <si>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</si>
  <si>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</si>
  <si>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</si>
  <si>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</si>
  <si>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</si>
  <si>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</si>
  <si>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</si>
  <si>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</si>
  <si>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</si>
  <si>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</si>
  <si>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</si>
  <si>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</si>
  <si>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</si>
  <si>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</si>
  <si>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</si>
  <si>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</si>
  <si>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</si>
  <si>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</si>
  <si>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</si>
  <si>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</si>
  <si>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</si>
  <si>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</si>
  <si>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</si>
  <si>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</si>
  <si>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</si>
  <si>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</si>
  <si>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</si>
  <si>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</si>
  <si>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</si>
  <si>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</si>
  <si>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</si>
  <si>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</si>
  <si>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</si>
  <si>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</si>
  <si>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</si>
  <si>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</si>
  <si>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</si>
  <si>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</si>
  <si>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</si>
  <si>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</si>
  <si>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</si>
  <si>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</si>
  <si>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</si>
  <si>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</si>
  <si>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</si>
  <si>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</si>
  <si>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</si>
  <si>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</si>
  <si>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</si>
  <si>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</si>
  <si>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</si>
  <si>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</si>
  <si>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</si>
  <si>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</si>
  <si>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</si>
  <si>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</si>
  <si>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</si>
  <si>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</si>
  <si>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</si>
  <si>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</si>
  <si>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</si>
  <si>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</si>
  <si>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</si>
  <si>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</si>
  <si>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</si>
  <si>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</si>
  <si>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</si>
  <si>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</si>
  <si>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</si>
  <si>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</si>
  <si>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</si>
  <si>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</si>
  <si>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</si>
  <si>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</si>
  <si>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</si>
  <si>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</si>
  <si>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</si>
  <si>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</si>
  <si>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</si>
  <si>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</si>
  <si>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</si>
  <si>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</si>
  <si>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</si>
  <si>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</si>
  <si>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</si>
  <si>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</si>
  <si>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</si>
  <si>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</si>
  <si>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</si>
  <si>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</si>
  <si>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</si>
  <si>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</si>
  <si>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</si>
  <si>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</si>
  <si>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</si>
  <si>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</si>
  <si>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</si>
  <si>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</si>
  <si>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</si>
  <si>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</si>
  <si>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</si>
  <si>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</si>
  <si>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</si>
  <si>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</si>
  <si>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</si>
  <si>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</si>
  <si>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</si>
  <si>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</si>
  <si>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</si>
  <si>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</si>
  <si>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</si>
  <si>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</si>
  <si>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</si>
  <si>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</si>
  <si>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</si>
  <si>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</si>
  <si>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</si>
  <si>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</si>
  <si>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</si>
  <si>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</si>
  <si>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</si>
  <si>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</si>
  <si>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</si>
  <si>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</si>
  <si>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</si>
  <si>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</si>
  <si>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</si>
  <si>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</si>
  <si>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</si>
  <si>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</si>
  <si>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</si>
  <si>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</si>
  <si>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</si>
  <si>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</si>
  <si>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</si>
  <si>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</si>
  <si>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</si>
  <si>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</si>
  <si>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</si>
  <si>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</si>
  <si>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</si>
  <si>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</si>
  <si>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</si>
  <si>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</si>
  <si>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</si>
  <si>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</si>
  <si>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</si>
  <si>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</si>
  <si>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</si>
  <si>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</si>
  <si>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</si>
  <si>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</si>
  <si>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</si>
  <si>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</si>
  <si>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</si>
  <si>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</si>
  <si>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</si>
  <si>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</si>
  <si>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</si>
  <si>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</si>
  <si>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</si>
  <si>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</si>
  <si>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</si>
  <si>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</si>
  <si>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</si>
  <si>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</si>
  <si>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</si>
  <si>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</si>
  <si>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</si>
  <si>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</si>
  <si>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</si>
  <si>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</si>
  <si>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</si>
  <si>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</si>
  <si>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</si>
  <si>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</si>
  <si>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</si>
  <si>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</si>
  <si>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</si>
  <si>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</si>
  <si>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</si>
  <si>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</si>
  <si>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</si>
  <si>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</si>
  <si>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</si>
  <si>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</si>
  <si>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</si>
  <si>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</si>
  <si>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</si>
  <si>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</si>
  <si>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</si>
  <si>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</si>
  <si>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</si>
  <si>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</si>
  <si>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</si>
  <si>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</si>
  <si>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</si>
  <si>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</si>
  <si>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</si>
  <si>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</si>
  <si>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</si>
  <si>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</si>
  <si>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</si>
  <si>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</si>
  <si>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</si>
  <si>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</si>
  <si>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</si>
  <si>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</si>
  <si>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</si>
  <si>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</si>
  <si>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</si>
  <si>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</si>
  <si>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</si>
  <si>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</si>
  <si>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</si>
  <si>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</si>
  <si>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</si>
  <si>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</si>
  <si>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</si>
  <si>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</si>
  <si>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</si>
  <si>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</si>
  <si>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</si>
  <si>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</si>
  <si>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</si>
  <si>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</si>
  <si>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</si>
  <si>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</si>
  <si>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</si>
  <si>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</si>
  <si>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</si>
  <si>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</si>
  <si>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</si>
  <si>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</si>
  <si>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</si>
  <si>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</si>
  <si>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</si>
  <si>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</si>
  <si>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</si>
  <si>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</si>
  <si>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</si>
  <si>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</si>
  <si>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</si>
  <si>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</si>
  <si>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</si>
  <si>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</si>
  <si>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</si>
  <si>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</si>
  <si>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</si>
  <si>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</si>
  <si>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</si>
  <si>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</si>
  <si>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</si>
  <si>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</si>
  <si>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</si>
  <si>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</si>
  <si>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</si>
  <si>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</si>
  <si>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</si>
  <si>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</si>
  <si>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</si>
  <si>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</si>
  <si>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</si>
  <si>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</si>
  <si>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</si>
  <si>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</si>
  <si>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</si>
  <si>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</si>
  <si>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</si>
  <si>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</si>
  <si>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</si>
  <si>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</si>
  <si>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</si>
  <si>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</si>
  <si>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</si>
  <si>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</si>
  <si>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</si>
  <si>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</si>
  <si>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</si>
  <si>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</si>
  <si>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</si>
  <si>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</si>
  <si>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</si>
  <si>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</si>
  <si>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</si>
  <si>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</si>
  <si>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</si>
  <si>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</si>
  <si>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</si>
  <si>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</si>
  <si>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</si>
  <si>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</si>
  <si>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</si>
  <si>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</si>
  <si>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</si>
  <si>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</si>
  <si>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</si>
  <si>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</si>
  <si>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</si>
  <si>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</si>
  <si>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</si>
  <si>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</si>
  <si>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</si>
  <si>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</si>
  <si>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</si>
  <si>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</si>
  <si>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</si>
  <si>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</si>
  <si>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</si>
  <si>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</si>
  <si>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</si>
  <si>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</si>
  <si>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</si>
  <si>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</si>
  <si>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</si>
  <si>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</si>
  <si>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</si>
  <si>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</si>
  <si>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</si>
  <si>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</si>
  <si>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</si>
  <si>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</si>
  <si>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</si>
  <si>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</si>
  <si>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</si>
  <si>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</si>
  <si>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</si>
  <si>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</si>
  <si>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</si>
  <si>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</si>
  <si>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</si>
  <si>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</si>
  <si>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</si>
  <si>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</si>
  <si>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</si>
  <si>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</si>
  <si>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</si>
  <si>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</si>
  <si>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</si>
  <si>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</si>
  <si>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</si>
  <si>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</si>
  <si>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</si>
  <si>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</si>
  <si>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</si>
  <si>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</si>
  <si>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</si>
  <si>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</si>
  <si>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</si>
  <si>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</si>
  <si>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</si>
  <si>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</si>
  <si>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</si>
  <si>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</si>
  <si>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</si>
  <si>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</si>
  <si>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</si>
  <si>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</si>
  <si>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</si>
  <si>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</si>
  <si>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</si>
  <si>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</si>
  <si>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</si>
  <si>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</si>
  <si>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</si>
  <si>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</si>
  <si>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</si>
  <si>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</si>
  <si>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</si>
  <si>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</si>
  <si>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</si>
  <si>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</si>
  <si>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</si>
  <si>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</si>
  <si>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</si>
  <si>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</si>
  <si>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</si>
  <si>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</si>
  <si>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</si>
  <si>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</si>
  <si>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</si>
  <si>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</si>
  <si>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</si>
  <si>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</si>
  <si>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</si>
  <si>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</si>
  <si>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</si>
  <si>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</si>
  <si>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</si>
  <si>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</si>
  <si>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</si>
  <si>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</si>
  <si>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</si>
  <si>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</si>
  <si>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</si>
  <si>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</si>
  <si>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</si>
  <si>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</si>
  <si>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</si>
  <si>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</si>
  <si>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</si>
  <si>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</si>
  <si>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</si>
  <si>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</si>
  <si>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</si>
  <si>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</si>
  <si>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</si>
  <si>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</si>
  <si>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</si>
  <si>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</si>
  <si>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</si>
  <si>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</si>
  <si>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</si>
  <si>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</si>
  <si>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</si>
  <si>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</si>
  <si>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</si>
  <si>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</si>
  <si>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</si>
  <si>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</si>
  <si>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</si>
  <si>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</si>
  <si>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</si>
  <si>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</si>
  <si>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</si>
  <si>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</si>
  <si>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</si>
  <si>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</si>
  <si>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</si>
  <si>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</si>
  <si>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</si>
  <si>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</si>
  <si>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</si>
  <si>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</si>
  <si>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</si>
  <si>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</si>
  <si>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</si>
  <si>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</si>
  <si>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</si>
  <si>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</si>
  <si>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</si>
  <si>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</si>
  <si>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</si>
  <si>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</si>
  <si>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</si>
  <si>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</si>
  <si>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</si>
  <si>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</si>
  <si>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</si>
  <si>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</si>
  <si>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</si>
  <si>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</si>
  <si>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</si>
  <si>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</si>
  <si>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</si>
  <si>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</si>
  <si>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</si>
  <si>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</si>
  <si>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</si>
  <si>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</si>
  <si>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</si>
  <si>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</si>
  <si>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</si>
  <si>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</si>
  <si>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</si>
  <si>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</si>
  <si>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</si>
  <si>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</si>
  <si>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</si>
  <si>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</si>
  <si>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</si>
  <si>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</si>
  <si>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</si>
  <si>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</si>
  <si>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</si>
  <si>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</si>
  <si>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</si>
  <si>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</si>
  <si>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</si>
  <si>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</si>
  <si>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</si>
  <si>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</si>
  <si>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</si>
  <si>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</si>
  <si>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</si>
  <si>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</si>
  <si>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</si>
  <si>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</si>
  <si>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</si>
  <si>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</si>
  <si>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</si>
  <si>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</si>
  <si>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</si>
  <si>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</si>
  <si>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</si>
  <si>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</si>
  <si>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</si>
  <si>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</si>
  <si>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</si>
  <si>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</si>
  <si>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</si>
  <si>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</si>
  <si>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</si>
  <si>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</si>
  <si>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</si>
  <si>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</si>
  <si>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</si>
  <si>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</si>
  <si>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</si>
  <si>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</si>
  <si>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</si>
  <si>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</si>
  <si>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</si>
  <si>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</si>
  <si>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</si>
  <si>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</si>
  <si>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</si>
  <si>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</si>
  <si>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</si>
  <si>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</si>
  <si>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</si>
  <si>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</si>
  <si>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</si>
  <si>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</si>
  <si>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</si>
  <si>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</si>
  <si>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</si>
  <si>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</si>
  <si>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</si>
  <si>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</si>
  <si>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</si>
  <si>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</si>
  <si>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</si>
  <si>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</si>
  <si>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</si>
  <si>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</si>
  <si>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</si>
  <si>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</si>
  <si>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</si>
  <si>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</si>
  <si>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</si>
  <si>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</si>
  <si>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</si>
  <si>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</si>
  <si>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</si>
  <si>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</si>
  <si>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</si>
  <si>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</si>
  <si>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</si>
  <si>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</si>
  <si>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</si>
  <si>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</si>
  <si>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</si>
  <si>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</si>
  <si>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</si>
  <si>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</si>
  <si>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</si>
  <si>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</si>
  <si>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</si>
  <si>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</si>
  <si>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</si>
  <si>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</si>
  <si>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</si>
  <si>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</si>
  <si>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</si>
  <si>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</si>
  <si>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</si>
  <si>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</si>
  <si>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</si>
  <si>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</si>
  <si>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</si>
  <si>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</si>
  <si>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</si>
  <si>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</si>
  <si>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</si>
  <si>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</si>
  <si>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</si>
  <si>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</si>
  <si>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</si>
  <si>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</si>
  <si>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</si>
  <si>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</si>
  <si>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</si>
  <si>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</si>
  <si>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</si>
  <si>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</si>
  <si>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</si>
  <si>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</si>
  <si>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</si>
  <si>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</si>
  <si>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</si>
  <si>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</si>
  <si>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</si>
  <si>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</si>
  <si>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</si>
  <si>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</si>
  <si>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</si>
  <si>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</si>
  <si>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</si>
  <si>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</si>
  <si>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</si>
  <si>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</si>
  <si>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</si>
  <si>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</si>
  <si>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</si>
  <si>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</si>
  <si>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</si>
  <si>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</si>
  <si>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</si>
  <si>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</si>
  <si>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</si>
  <si>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</si>
  <si>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</si>
  <si>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</si>
  <si>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</si>
  <si>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</si>
  <si>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</si>
  <si>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</si>
  <si>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</si>
  <si>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</si>
  <si>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</si>
  <si>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</si>
  <si>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</si>
  <si>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</si>
  <si>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</si>
  <si>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</si>
  <si>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</si>
  <si>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</si>
  <si>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</si>
  <si>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</si>
  <si>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</si>
  <si>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</si>
  <si>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</si>
  <si>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</si>
  <si>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</si>
  <si>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</si>
  <si>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</si>
  <si>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</si>
  <si>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</si>
  <si>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</si>
  <si>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</si>
  <si>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</si>
  <si>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</si>
  <si>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</si>
  <si>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</si>
  <si>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</si>
  <si>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</si>
  <si>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</si>
  <si>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</si>
  <si>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</si>
  <si>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</si>
  <si>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</si>
  <si>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</si>
  <si>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</si>
  <si>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</si>
  <si>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</si>
  <si>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</si>
  <si>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</si>
  <si>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</si>
  <si>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</si>
  <si>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</si>
  <si>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</si>
  <si>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</si>
  <si>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</si>
  <si>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</si>
  <si>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</si>
  <si>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</si>
  <si>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</si>
  <si>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</si>
  <si>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</si>
  <si>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</si>
  <si>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</si>
  <si>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</si>
  <si>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</si>
  <si>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</si>
  <si>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</si>
  <si>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</si>
  <si>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</si>
  <si>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</si>
  <si>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</si>
  <si>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</si>
  <si>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</si>
  <si>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</si>
  <si>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</si>
  <si>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</si>
  <si>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</si>
  <si>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</si>
  <si>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</si>
  <si>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</si>
  <si>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</si>
  <si>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</si>
  <si>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</si>
  <si>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</si>
  <si>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</si>
  <si>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</si>
  <si>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</si>
  <si>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</si>
  <si>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</si>
  <si>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</si>
  <si>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</si>
  <si>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</si>
  <si>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</si>
  <si>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</si>
  <si>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</si>
  <si>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</si>
  <si>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</si>
  <si>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</si>
  <si>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</si>
  <si>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</si>
  <si>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</si>
  <si>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</si>
  <si>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</si>
  <si>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</si>
  <si>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</si>
  <si>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</si>
  <si>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</si>
  <si>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</si>
  <si>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</si>
  <si>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</si>
  <si>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</si>
  <si>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</si>
  <si>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</si>
  <si>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</si>
  <si>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</si>
  <si>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</si>
  <si>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</si>
  <si>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</si>
  <si>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</si>
  <si>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</si>
  <si>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</si>
  <si>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</si>
  <si>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</si>
  <si>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</si>
  <si>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</si>
  <si>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</si>
  <si>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</si>
  <si>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</si>
  <si>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</si>
  <si>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</si>
  <si>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</si>
  <si>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</si>
  <si>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</si>
  <si>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</si>
  <si>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</si>
  <si>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</si>
  <si>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</si>
  <si>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</si>
  <si>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</si>
  <si>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</si>
  <si>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</si>
  <si>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</si>
  <si>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</si>
  <si>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</si>
  <si>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</si>
  <si>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</si>
  <si>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</si>
  <si>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</si>
  <si>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</si>
  <si>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</si>
  <si>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</si>
  <si>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</si>
  <si>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</si>
  <si>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</si>
  <si>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</si>
  <si>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</si>
  <si>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</si>
  <si>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</si>
  <si>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</si>
  <si>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</si>
  <si>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</si>
  <si>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</si>
  <si>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</si>
  <si>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</si>
  <si>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</si>
  <si>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</si>
  <si>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</si>
  <si>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</si>
  <si>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</si>
  <si>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</si>
  <si>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</si>
  <si>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</si>
  <si>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</si>
  <si>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</si>
  <si>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</si>
  <si>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</si>
  <si>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</si>
  <si>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</si>
  <si>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</si>
  <si>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</si>
  <si>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</si>
  <si>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</si>
  <si>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</si>
  <si>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</si>
  <si>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</si>
  <si>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</si>
  <si>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</si>
  <si>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</si>
  <si>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</si>
  <si>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</si>
  <si>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</si>
  <si>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</si>
  <si>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</si>
  <si>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</si>
  <si>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</si>
  <si>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</si>
  <si>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</si>
  <si>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</si>
  <si>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</si>
  <si>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</si>
  <si>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</si>
  <si>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</si>
  <si>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</si>
  <si>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</si>
  <si>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</si>
  <si>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</si>
  <si>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</si>
  <si>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</si>
  <si>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</si>
  <si>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</si>
  <si>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</si>
  <si>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</si>
  <si>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</si>
  <si>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</si>
  <si>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</si>
  <si>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</si>
  <si>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</si>
  <si>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</si>
  <si>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</si>
  <si>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</si>
  <si>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</si>
  <si>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</si>
  <si>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</si>
  <si>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</si>
  <si>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</si>
  <si>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</si>
  <si>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</si>
  <si>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</si>
  <si>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</si>
  <si>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</si>
  <si>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</si>
  <si>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</si>
  <si>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</si>
  <si>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</si>
  <si>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</si>
  <si>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</si>
  <si>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</si>
  <si>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</si>
  <si>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</si>
  <si>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</si>
  <si>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</si>
  <si>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</si>
  <si>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</si>
  <si>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</si>
  <si>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</si>
  <si>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</si>
  <si>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</si>
  <si>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</si>
  <si>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</si>
  <si>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</si>
  <si>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</si>
  <si>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</si>
  <si>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</si>
  <si>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</si>
  <si>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</si>
  <si>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</si>
  <si>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</si>
  <si>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</si>
  <si>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</si>
  <si>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</si>
  <si>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</si>
  <si>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</si>
  <si>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</si>
  <si>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</si>
  <si>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</si>
  <si>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</si>
  <si>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</si>
  <si>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</si>
  <si>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</si>
  <si>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</si>
  <si>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</si>
  <si>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</si>
  <si>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</si>
  <si>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</si>
  <si>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</si>
  <si>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</si>
  <si>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</si>
  <si>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</si>
  <si>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</si>
  <si>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</si>
  <si>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</si>
  <si>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</si>
  <si>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</si>
  <si>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</si>
  <si>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</si>
  <si>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</si>
  <si>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</si>
  <si>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</si>
  <si>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</si>
  <si>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</si>
  <si>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</si>
  <si>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</si>
  <si>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</si>
  <si>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</si>
  <si>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</si>
  <si>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</si>
  <si>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</si>
  <si>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</si>
  <si>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</si>
  <si>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</si>
  <si>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</si>
  <si>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</si>
  <si>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</si>
  <si>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</si>
  <si>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</si>
  <si>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</si>
  <si>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</si>
  <si>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</si>
  <si>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</si>
  <si>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</si>
  <si>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</si>
  <si>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</si>
  <si>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</si>
  <si>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</si>
  <si>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</si>
  <si>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</si>
  <si>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</si>
  <si>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</si>
  <si>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</si>
  <si>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</si>
  <si>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</si>
  <si>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</si>
  <si>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</si>
  <si>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</si>
  <si>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</si>
  <si>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</si>
  <si>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</si>
  <si>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</si>
  <si>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</si>
  <si>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</si>
  <si>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</si>
  <si>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</si>
  <si>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</si>
  <si>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</si>
  <si>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</si>
  <si>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</si>
  <si>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</si>
  <si>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</si>
  <si>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</si>
  <si>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</si>
  <si>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</si>
  <si>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</si>
  <si>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</si>
  <si>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</si>
  <si>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</si>
  <si>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</si>
  <si>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</si>
  <si>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</si>
  <si>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</si>
  <si>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</si>
  <si>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</si>
  <si>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</si>
  <si>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</si>
  <si>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</si>
  <si>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</si>
  <si>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</si>
  <si>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</si>
  <si>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</si>
  <si>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</si>
  <si>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</si>
  <si>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</si>
  <si>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</si>
  <si>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</si>
  <si>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</si>
  <si>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</si>
  <si>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</si>
  <si>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</si>
  <si>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</si>
  <si>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</si>
  <si>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</si>
  <si>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</si>
  <si>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</si>
  <si>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</si>
  <si>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</si>
  <si>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</si>
  <si>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</si>
  <si>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</si>
  <si>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</si>
  <si>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</si>
  <si>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</si>
  <si>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</si>
  <si>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</si>
  <si>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</si>
  <si>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</si>
  <si>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</si>
  <si>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</si>
  <si>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</si>
  <si>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</si>
  <si>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</si>
  <si>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</si>
  <si>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</si>
  <si>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</si>
  <si>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</si>
  <si>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</si>
  <si>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</si>
  <si>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</si>
  <si>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</si>
  <si>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</si>
  <si>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</si>
  <si>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</si>
  <si>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</si>
  <si>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</si>
  <si>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</si>
  <si>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</si>
  <si>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</si>
  <si>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</si>
  <si>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</si>
  <si>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</si>
  <si>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</si>
  <si>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</si>
  <si>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</si>
  <si>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</si>
  <si>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</si>
  <si>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</si>
  <si>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</si>
  <si>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</si>
  <si>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</si>
  <si>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</si>
  <si>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</si>
  <si>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</si>
  <si>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</si>
  <si>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</si>
  <si>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</si>
  <si>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</si>
  <si>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</si>
  <si>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</si>
  <si>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</si>
  <si>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</si>
  <si>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</si>
  <si>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</si>
  <si>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</si>
  <si>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</si>
  <si>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</si>
  <si>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</si>
  <si>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</si>
  <si>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</si>
  <si>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</si>
  <si>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</si>
  <si>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</si>
  <si>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</si>
  <si>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</si>
  <si>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</si>
  <si>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</si>
  <si>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</si>
  <si>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</si>
  <si>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</si>
  <si>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</si>
  <si>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</si>
  <si>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</si>
  <si>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</si>
  <si>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</si>
  <si>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</si>
  <si>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</si>
  <si>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</si>
  <si>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</si>
  <si>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</si>
  <si>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</si>
  <si>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</si>
  <si>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</si>
  <si>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</si>
  <si>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</si>
  <si>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</si>
  <si>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</si>
  <si>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</si>
  <si>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</si>
  <si>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</si>
  <si>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</si>
  <si>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</si>
  <si>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</si>
  <si>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</si>
  <si>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</si>
  <si>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</si>
  <si>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</si>
  <si>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</si>
  <si>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</si>
  <si>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</si>
  <si>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</si>
  <si>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</si>
  <si>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</si>
  <si>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</si>
  <si>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</si>
  <si>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</si>
  <si>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</si>
  <si>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</si>
  <si>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</si>
  <si>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</si>
  <si>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</si>
  <si>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</si>
  <si>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</si>
  <si>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</si>
  <si>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</si>
  <si>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</si>
  <si>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</si>
  <si>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</si>
  <si>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</si>
  <si>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</si>
  <si>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</si>
  <si>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</si>
  <si>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</si>
  <si>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</si>
  <si>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</si>
  <si>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</si>
  <si>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</si>
  <si>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</si>
  <si>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</si>
  <si>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</si>
  <si>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</si>
  <si>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</si>
  <si>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</si>
  <si>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</si>
  <si>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</si>
  <si>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</si>
  <si>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</si>
  <si>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</si>
  <si>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</si>
  <si>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</si>
  <si>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</si>
  <si>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</si>
  <si>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</si>
  <si>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</si>
  <si>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</si>
  <si>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</si>
  <si>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</si>
  <si>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</si>
  <si>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</si>
  <si>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</si>
  <si>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</si>
  <si>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</si>
  <si>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</si>
  <si>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</si>
  <si>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</si>
  <si>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</si>
  <si>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</si>
  <si>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</si>
  <si>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</si>
  <si>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</si>
  <si>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</si>
  <si>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</si>
  <si>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</si>
  <si>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</si>
  <si>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</si>
  <si>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</si>
  <si>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</si>
  <si>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</si>
  <si>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</si>
  <si>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</si>
  <si>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</si>
  <si>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</si>
  <si>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</si>
  <si>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</si>
  <si>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</si>
  <si>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</si>
  <si>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</si>
  <si>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</si>
  <si>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</si>
  <si>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</si>
  <si>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</si>
  <si>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</si>
  <si>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</si>
  <si>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</si>
  <si>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</si>
  <si>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</si>
  <si>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</si>
  <si>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</si>
  <si>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</si>
  <si>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</si>
  <si>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</si>
  <si>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</si>
  <si>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</si>
  <si>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</si>
  <si>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</si>
  <si>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</si>
  <si>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</si>
  <si>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</si>
  <si>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</si>
  <si>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</si>
  <si>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</si>
  <si>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</si>
  <si>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</si>
  <si>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</si>
  <si>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</si>
  <si>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</si>
  <si>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</si>
  <si>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</si>
  <si>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</si>
  <si>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</si>
  <si>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</si>
  <si>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</si>
  <si>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</si>
  <si>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</si>
  <si>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</si>
  <si>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</si>
  <si>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</si>
  <si>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</si>
  <si>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</si>
  <si>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</si>
  <si>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</si>
  <si>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</si>
  <si>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</si>
  <si>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</si>
  <si>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</si>
  <si>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</si>
  <si>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</si>
  <si>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</si>
  <si>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</si>
  <si>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</si>
  <si>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</si>
  <si>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</si>
  <si>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</si>
  <si>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</si>
  <si>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</si>
  <si>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</si>
  <si>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</si>
  <si>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</si>
  <si>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</si>
  <si>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</si>
  <si>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</si>
  <si>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</si>
  <si>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</si>
  <si>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</si>
  <si>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</si>
  <si>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</si>
  <si>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</si>
  <si>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</si>
  <si>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</si>
  <si>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</si>
  <si>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</si>
  <si>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</si>
  <si>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</si>
  <si>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</si>
  <si>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</si>
  <si>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</si>
  <si>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</si>
  <si>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</si>
  <si>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</si>
  <si>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</si>
  <si>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</si>
  <si>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</si>
  <si>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</si>
  <si>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</si>
  <si>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</si>
  <si>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</si>
  <si>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</si>
  <si>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</si>
  <si>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</si>
  <si>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</si>
  <si>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</si>
  <si>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</si>
  <si>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</si>
  <si>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</si>
  <si>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</si>
  <si>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</si>
  <si>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</si>
  <si>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</si>
  <si>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</si>
  <si>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</si>
  <si>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</si>
  <si>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</si>
  <si>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</si>
  <si>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</si>
  <si>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</si>
  <si>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</si>
  <si>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</si>
  <si>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</si>
  <si>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</si>
  <si>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</si>
  <si>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</si>
  <si>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</si>
  <si>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</si>
  <si>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</si>
  <si>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</si>
  <si>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</si>
  <si>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</si>
  <si>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</si>
  <si>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</si>
  <si>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</si>
  <si>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</si>
  <si>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</si>
  <si>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</si>
  <si>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</si>
  <si>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</si>
  <si>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</si>
  <si>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</si>
  <si>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</si>
  <si>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</si>
  <si>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</si>
  <si>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</si>
  <si>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</si>
  <si>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</si>
  <si>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</si>
  <si>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</si>
  <si>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</si>
  <si>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</si>
  <si>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</si>
  <si>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</si>
  <si>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</si>
  <si>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</si>
  <si>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</si>
  <si>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</si>
  <si>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</si>
  <si>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</si>
  <si>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</si>
  <si>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</si>
  <si>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</si>
  <si>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</si>
  <si>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</si>
  <si>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</si>
  <si>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</si>
  <si>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</si>
  <si>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</si>
  <si>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</si>
  <si>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</si>
  <si>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</si>
  <si>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</si>
  <si>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</si>
  <si>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</si>
  <si>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</si>
  <si>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</si>
  <si>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</si>
  <si>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</si>
  <si>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</si>
  <si>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</si>
  <si>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</si>
  <si>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</si>
  <si>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</si>
  <si>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</si>
  <si>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</si>
  <si>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</si>
  <si>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</si>
  <si>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</si>
  <si>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</si>
  <si>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</si>
  <si>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</si>
  <si>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</si>
  <si>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</si>
  <si>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</si>
  <si>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</si>
  <si>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</si>
  <si>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</si>
  <si>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</si>
  <si>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</si>
  <si>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</si>
  <si>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</si>
  <si>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</si>
  <si>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</si>
  <si>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</si>
  <si>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</si>
  <si>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</si>
  <si>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</si>
  <si>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</si>
  <si>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</si>
  <si>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</si>
  <si>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</si>
  <si>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</si>
  <si>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</si>
  <si>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</si>
  <si>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</si>
  <si>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</si>
  <si>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</si>
  <si>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</si>
  <si>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</si>
  <si>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</si>
  <si>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</si>
  <si>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</si>
  <si>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</si>
  <si>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</si>
  <si>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</si>
  <si>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</si>
  <si>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</si>
  <si>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</si>
  <si>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</si>
  <si>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</si>
  <si>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</si>
  <si>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</si>
  <si>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</si>
  <si>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</si>
  <si>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</si>
  <si>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</si>
  <si>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</si>
  <si>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</si>
  <si>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</si>
  <si>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</si>
  <si>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</si>
  <si>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</si>
  <si>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</si>
  <si>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</si>
  <si>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</si>
  <si>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</si>
  <si>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</si>
  <si>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</si>
  <si>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</si>
  <si>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</si>
  <si>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</si>
  <si>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</si>
  <si>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</si>
  <si>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</si>
  <si>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</si>
  <si>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</si>
  <si>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</si>
  <si>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</si>
  <si>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</si>
  <si>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</si>
  <si>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</si>
  <si>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</si>
  <si>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</si>
  <si>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</si>
  <si>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</si>
  <si>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</si>
  <si>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</si>
  <si>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</si>
  <si>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</si>
  <si>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</si>
  <si>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</si>
  <si>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</si>
  <si>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</si>
  <si>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</si>
  <si>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</si>
  <si>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</si>
  <si>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</si>
  <si>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</si>
  <si>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</si>
  <si>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</si>
  <si>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</si>
  <si>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</si>
  <si>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</si>
  <si>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</si>
  <si>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</si>
  <si>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</si>
  <si>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</si>
  <si>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</si>
  <si>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</si>
  <si>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</si>
  <si>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</si>
  <si>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</si>
  <si>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</si>
  <si>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</si>
  <si>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</si>
  <si>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</si>
  <si>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</si>
  <si>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</si>
  <si>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</si>
  <si>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</si>
  <si>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</si>
  <si>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</si>
  <si>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</si>
  <si>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</si>
  <si>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</si>
  <si>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</si>
  <si>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</si>
  <si>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</si>
  <si>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</si>
  <si>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</si>
  <si>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</si>
  <si>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</si>
  <si>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</si>
  <si>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</si>
  <si>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</si>
  <si>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</si>
  <si>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</si>
  <si>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</si>
  <si>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</si>
  <si>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</si>
  <si>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</si>
  <si>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</si>
  <si>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</si>
  <si>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</si>
  <si>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</si>
  <si>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</si>
  <si>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</si>
  <si>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</si>
  <si>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</si>
  <si>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</si>
  <si>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</si>
  <si>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</si>
  <si>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</si>
  <si>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</si>
  <si>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</si>
  <si>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</si>
  <si>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</si>
  <si>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</si>
  <si>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</si>
  <si>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</si>
  <si>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</si>
  <si>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</si>
  <si>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</si>
  <si>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</si>
  <si>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</si>
  <si>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</si>
  <si>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</si>
  <si>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</si>
  <si>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</si>
  <si>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</si>
  <si>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</si>
  <si>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</si>
  <si>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</si>
  <si>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</si>
  <si>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</si>
  <si>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</si>
  <si>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</si>
  <si>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</si>
  <si>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</si>
  <si>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</si>
  <si>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</si>
  <si>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</si>
  <si>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</si>
  <si>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</si>
  <si>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</si>
  <si>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</si>
  <si>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</si>
  <si>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</si>
  <si>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</si>
  <si>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</si>
  <si>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</si>
  <si>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</si>
  <si>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</si>
  <si>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</si>
  <si>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</si>
  <si>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</si>
  <si>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</si>
  <si>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</si>
  <si>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</si>
  <si>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</si>
  <si>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</si>
  <si>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</si>
  <si>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</si>
  <si>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</si>
  <si>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</si>
  <si>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</si>
  <si>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</si>
  <si>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</si>
  <si>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</si>
  <si>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</si>
  <si>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</si>
  <si>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</si>
  <si>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</si>
  <si>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</si>
  <si>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</si>
  <si>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</si>
  <si>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</si>
  <si>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</si>
  <si>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</si>
  <si>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</si>
  <si>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</si>
  <si>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</si>
  <si>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</si>
  <si>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</si>
  <si>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</si>
  <si>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</si>
  <si>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</si>
  <si>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</si>
  <si>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</si>
  <si>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</si>
  <si>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</si>
  <si>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</si>
  <si>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</si>
  <si>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</si>
  <si>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</si>
  <si>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</si>
  <si>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</si>
  <si>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</si>
  <si>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</si>
  <si>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</si>
  <si>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</si>
  <si>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</si>
  <si>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</si>
  <si>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</si>
  <si>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</si>
  <si>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</si>
  <si>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</si>
  <si>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</si>
  <si>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</si>
  <si>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</si>
  <si>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</si>
  <si>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</si>
  <si>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</si>
  <si>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</si>
  <si>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</si>
  <si>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</si>
  <si>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</si>
  <si>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</si>
  <si>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</si>
  <si>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</si>
  <si>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</si>
  <si>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</si>
  <si>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</si>
  <si>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</si>
  <si>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</si>
  <si>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</si>
  <si>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</si>
  <si>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</si>
  <si>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</si>
  <si>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</si>
  <si>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</si>
  <si>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</si>
  <si>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</si>
  <si>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</si>
  <si>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</si>
  <si>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</si>
  <si>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</si>
  <si>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</si>
  <si>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</si>
  <si>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</si>
  <si>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</si>
  <si>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</si>
  <si>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</si>
  <si>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</si>
  <si>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</si>
  <si>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</si>
  <si>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</si>
  <si>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</si>
  <si>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</si>
  <si>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</si>
  <si>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</si>
  <si>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</si>
  <si>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</si>
  <si>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</si>
  <si>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</si>
  <si>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</si>
  <si>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</si>
  <si>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</si>
  <si>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</si>
  <si>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</si>
  <si>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</si>
  <si>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</si>
  <si>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</si>
  <si>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</si>
  <si>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</si>
  <si>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</si>
  <si>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</si>
  <si>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</si>
  <si>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</si>
  <si>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</si>
  <si>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</si>
  <si>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</si>
  <si>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</si>
  <si>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</si>
  <si>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</si>
  <si>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</si>
  <si>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</si>
  <si>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</si>
  <si>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</si>
  <si>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</si>
  <si>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</si>
  <si>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</si>
  <si>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</si>
  <si>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</si>
  <si>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</si>
  <si>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</si>
  <si>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</si>
  <si>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</si>
  <si>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</si>
  <si>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</si>
  <si>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</si>
  <si>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</si>
  <si>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</si>
  <si>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</si>
  <si>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</si>
  <si>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</si>
  <si>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</si>
  <si>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</si>
  <si>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</si>
  <si>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</si>
  <si>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</si>
  <si>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</si>
  <si>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</si>
  <si>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</si>
  <si>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</si>
  <si>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</si>
  <si>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</si>
  <si>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</si>
  <si>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</si>
  <si>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</si>
  <si>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</si>
  <si>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</si>
  <si>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</si>
  <si>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</si>
  <si>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</si>
  <si>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</si>
  <si>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</si>
  <si>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</si>
  <si>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</si>
  <si>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</si>
  <si>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</si>
  <si>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</si>
  <si>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</si>
  <si>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</si>
  <si>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</si>
  <si>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</si>
  <si>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</si>
  <si>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</si>
  <si>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</si>
  <si>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</si>
  <si>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</si>
  <si>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</si>
  <si>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</si>
  <si>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</si>
  <si>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</si>
  <si>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</si>
  <si>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</si>
  <si>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</si>
  <si>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</si>
  <si>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</si>
  <si>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</si>
  <si>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</si>
  <si>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</si>
  <si>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</si>
  <si>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</si>
  <si>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</si>
  <si>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</si>
  <si>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</si>
  <si>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</si>
  <si>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</si>
  <si>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</si>
  <si>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</si>
  <si>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</si>
  <si>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</si>
  <si>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</si>
  <si>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</si>
  <si>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</si>
  <si>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</si>
  <si>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</si>
  <si>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</si>
  <si>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</si>
  <si>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</si>
  <si>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</si>
  <si>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</si>
  <si>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</si>
  <si>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</si>
  <si>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</si>
  <si>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</si>
  <si>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</si>
  <si>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</si>
  <si>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</si>
  <si>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</si>
  <si>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</si>
  <si>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</si>
  <si>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</si>
  <si>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</si>
  <si>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</si>
  <si>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</si>
  <si>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</si>
  <si>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</si>
  <si>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</si>
  <si>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</si>
  <si>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</si>
  <si>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</si>
  <si>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</si>
  <si>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</si>
  <si>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</si>
  <si>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</si>
  <si>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</si>
  <si>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</si>
  <si>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</si>
  <si>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</si>
  <si>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</si>
  <si>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</si>
  <si>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</si>
  <si>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</si>
  <si>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</si>
  <si>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</si>
  <si>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</si>
  <si>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</si>
  <si>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</si>
  <si>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</si>
  <si>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</si>
  <si>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</si>
  <si>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</si>
  <si>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</si>
  <si>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</si>
  <si>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</si>
  <si>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</si>
  <si>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</si>
  <si>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</si>
  <si>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</si>
  <si>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</si>
  <si>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</si>
  <si>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</si>
  <si>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</si>
  <si>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</si>
  <si>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</si>
  <si>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</si>
  <si>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</si>
  <si>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</si>
  <si>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</si>
  <si>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</si>
  <si>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</si>
  <si>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</si>
  <si>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</si>
  <si>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</si>
  <si>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</si>
  <si>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</si>
  <si>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</si>
  <si>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</si>
  <si>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</si>
  <si>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</si>
  <si>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</si>
  <si>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</si>
  <si>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</si>
  <si>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</si>
  <si>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</si>
  <si>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</si>
  <si>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</si>
  <si>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</si>
  <si>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</si>
  <si>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</si>
  <si>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</si>
  <si>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</si>
  <si>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</si>
  <si>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</si>
  <si>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</si>
  <si>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</si>
  <si>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</si>
  <si>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</si>
  <si>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</si>
  <si>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</si>
  <si>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</si>
  <si>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</si>
  <si>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</si>
  <si>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</si>
  <si>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</si>
  <si>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</si>
  <si>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</si>
  <si>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</si>
  <si>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</si>
  <si>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</si>
  <si>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</si>
  <si>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</si>
  <si>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</si>
  <si>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</si>
  <si>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</si>
  <si>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</si>
  <si>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</si>
  <si>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</si>
  <si>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</si>
  <si>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</si>
  <si>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</si>
  <si>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</si>
  <si>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</si>
  <si>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</si>
  <si>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</si>
  <si>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</si>
  <si>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</si>
  <si>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</si>
  <si>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</si>
  <si>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</si>
  <si>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</si>
  <si>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</si>
  <si>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</si>
  <si>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</si>
  <si>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</si>
  <si>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</si>
  <si>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</si>
  <si>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</si>
  <si>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</si>
  <si>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</si>
  <si>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</si>
  <si>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</si>
  <si>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</si>
  <si>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</si>
  <si>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</si>
  <si>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</si>
  <si>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</si>
  <si>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</si>
  <si>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</si>
  <si>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</si>
  <si>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</si>
  <si>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</si>
  <si>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</si>
  <si>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</si>
  <si>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</si>
  <si>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</si>
  <si>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</si>
  <si>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</si>
  <si>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</si>
  <si>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</si>
  <si>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</si>
  <si>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</si>
  <si>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</si>
  <si>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</si>
  <si>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</si>
  <si>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</si>
  <si>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</si>
  <si>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</si>
  <si>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</si>
  <si>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</si>
  <si>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</si>
  <si>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</si>
  <si>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</si>
  <si>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</si>
  <si>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</si>
  <si>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</si>
  <si>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</si>
  <si>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</si>
  <si>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</si>
  <si>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</si>
  <si>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</si>
  <si>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</si>
  <si>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</si>
  <si>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</si>
  <si>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</si>
  <si>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</si>
  <si>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</si>
  <si>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</si>
  <si>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</si>
  <si>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</si>
  <si>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</si>
  <si>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</si>
  <si>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</si>
  <si>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</si>
  <si>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</si>
  <si>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</si>
  <si>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</si>
  <si>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</si>
  <si>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</si>
  <si>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</si>
  <si>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</si>
  <si>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</si>
  <si>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</si>
  <si>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</si>
  <si>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</si>
  <si>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</si>
  <si>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</si>
  <si>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</si>
  <si>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</si>
  <si>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</si>
  <si>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</si>
  <si>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</si>
  <si>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</si>
  <si>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</si>
  <si>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</si>
  <si>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</si>
  <si>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</si>
  <si>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</si>
  <si>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</si>
  <si>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</si>
  <si>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</si>
  <si>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</si>
  <si>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</si>
  <si>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</si>
  <si>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</si>
  <si>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</si>
  <si>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</si>
  <si>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</si>
  <si>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</si>
  <si>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</si>
  <si>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</si>
  <si>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</si>
  <si>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</si>
  <si>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</si>
  <si>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</si>
  <si>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</si>
  <si>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</si>
  <si>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</si>
  <si>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</si>
  <si>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</si>
  <si>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</si>
  <si>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</si>
  <si>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</si>
  <si>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</si>
  <si>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</si>
  <si>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</si>
  <si>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</si>
  <si>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</si>
  <si>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</si>
  <si>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</si>
  <si>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</si>
  <si>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</si>
  <si>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</si>
  <si>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</si>
  <si>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</si>
  <si>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</si>
  <si>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</si>
  <si>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</si>
  <si>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</si>
  <si>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</si>
  <si>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</si>
  <si>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</si>
  <si>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</si>
  <si>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</si>
  <si>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</si>
  <si>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</si>
  <si>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</si>
  <si>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</si>
  <si>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</si>
  <si>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</si>
  <si>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</si>
  <si>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</si>
  <si>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</si>
  <si>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</si>
  <si>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</si>
  <si>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</si>
  <si>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</si>
  <si>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</si>
  <si>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</si>
  <si>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</si>
  <si>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</si>
  <si>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</si>
  <si>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</si>
  <si>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</si>
  <si>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</si>
  <si>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</si>
  <si>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</si>
  <si>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</si>
  <si>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</si>
  <si>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</si>
  <si>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</si>
  <si>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</si>
  <si>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</si>
  <si>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</si>
  <si>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</si>
  <si>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</si>
  <si>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</si>
  <si>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</si>
  <si>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</si>
  <si>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</si>
  <si>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</si>
  <si>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</si>
  <si>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</si>
  <si>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</si>
  <si>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</si>
  <si>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</si>
  <si>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</si>
  <si>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</si>
  <si>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</si>
  <si>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</si>
  <si>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</si>
  <si>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</si>
  <si>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</si>
  <si>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</si>
  <si>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</si>
  <si>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</si>
  <si>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</si>
  <si>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</si>
  <si>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</si>
  <si>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</si>
  <si>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</si>
  <si>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</si>
  <si>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</si>
  <si>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</si>
  <si>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</si>
  <si>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</si>
  <si>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</si>
  <si>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</si>
  <si>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</si>
  <si>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</si>
  <si>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</si>
  <si>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</si>
  <si>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</si>
  <si>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</si>
  <si>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</si>
  <si>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</si>
  <si>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</si>
  <si>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</si>
  <si>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</si>
  <si>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</si>
  <si>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</si>
  <si>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</si>
  <si>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</si>
  <si>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</si>
  <si>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</si>
  <si>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</si>
  <si>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</si>
  <si>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</si>
  <si>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</si>
  <si>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</si>
  <si>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</si>
  <si>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</si>
  <si>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</si>
  <si>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</si>
  <si>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</si>
  <si>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</si>
  <si>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</si>
  <si>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</si>
  <si>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</si>
  <si>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</si>
  <si>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</si>
  <si>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</si>
  <si>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</si>
  <si>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</si>
  <si>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</si>
  <si>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</si>
  <si>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</si>
  <si>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</si>
  <si>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</si>
  <si>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</si>
  <si>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</si>
  <si>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</si>
  <si>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</si>
  <si>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</si>
  <si>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</si>
  <si>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</si>
  <si>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</si>
  <si>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</si>
  <si>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</si>
  <si>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</si>
  <si>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</si>
  <si>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</si>
  <si>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</si>
  <si>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</si>
  <si>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</si>
  <si>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</si>
  <si>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</si>
  <si>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</si>
  <si>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</si>
  <si>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</si>
  <si>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</si>
  <si>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</si>
  <si>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</si>
  <si>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</si>
  <si>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</si>
  <si>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</si>
  <si>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</si>
  <si>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</si>
  <si>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</si>
  <si>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</si>
  <si>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</si>
  <si>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</si>
  <si>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</si>
  <si>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</si>
  <si>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</si>
  <si>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</si>
  <si>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</si>
  <si>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</si>
  <si>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</si>
  <si>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</si>
  <si>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</si>
  <si>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</si>
  <si>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</si>
  <si>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</si>
  <si>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</si>
  <si>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</si>
  <si>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</si>
  <si>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</si>
  <si>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</si>
  <si>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</si>
  <si>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</si>
  <si>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</si>
  <si>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</si>
  <si>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</si>
  <si>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</si>
  <si>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</si>
  <si>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</si>
  <si>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</si>
  <si>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</si>
  <si>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</si>
  <si>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</si>
  <si>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</si>
  <si>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</si>
  <si>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</si>
  <si>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</si>
  <si>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</si>
  <si>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</si>
  <si>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</si>
  <si>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</si>
  <si>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</si>
  <si>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</si>
  <si>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</si>
  <si>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</si>
  <si>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</si>
  <si>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</si>
  <si>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</si>
  <si>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</si>
  <si>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</si>
  <si>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</si>
  <si>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</si>
  <si>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</si>
  <si>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</si>
  <si>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</si>
  <si>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</si>
  <si>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</si>
  <si>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</si>
  <si>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</si>
  <si>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</si>
  <si>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</si>
  <si>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</si>
  <si>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</si>
  <si>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</si>
  <si>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</si>
  <si>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</si>
  <si>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</si>
  <si>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</si>
  <si>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</si>
  <si>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</si>
  <si>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</si>
  <si>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</si>
  <si>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</si>
  <si>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</si>
  <si>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</si>
  <si>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</si>
  <si>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</si>
  <si>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</si>
  <si>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</si>
  <si>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</si>
  <si>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</si>
  <si>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</si>
  <si>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</si>
  <si>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</si>
  <si>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</si>
  <si>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</si>
  <si>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</si>
  <si>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</si>
  <si>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</si>
  <si>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</si>
  <si>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</si>
  <si>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</si>
  <si>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</si>
  <si>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</si>
  <si>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</si>
  <si>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</si>
  <si>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</si>
  <si>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</si>
  <si>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</si>
  <si>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</si>
  <si>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</si>
  <si>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</si>
  <si>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</si>
  <si>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</si>
  <si>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</si>
  <si>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</si>
  <si>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</si>
  <si>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</si>
  <si>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</si>
  <si>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</si>
  <si>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</si>
  <si>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</si>
  <si>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</si>
  <si>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</si>
  <si>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</si>
  <si>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</si>
  <si>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</si>
  <si>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</si>
  <si>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</si>
  <si>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</si>
  <si>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</si>
  <si>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</si>
  <si>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</si>
  <si>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</si>
  <si>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</si>
  <si>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</si>
  <si>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</si>
  <si>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</si>
  <si>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</si>
  <si>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</si>
  <si>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</si>
  <si>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</si>
  <si>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</si>
  <si>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</si>
  <si>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</si>
  <si>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</si>
  <si>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</si>
  <si>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</si>
  <si>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</si>
  <si>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</si>
  <si>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</si>
  <si>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</si>
  <si>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</si>
  <si>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</si>
  <si>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</si>
  <si>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</si>
  <si>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</si>
  <si>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</si>
  <si>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</si>
  <si>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</si>
  <si>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</si>
  <si>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</si>
  <si>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</si>
  <si>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</si>
  <si>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</si>
  <si>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</si>
  <si>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</si>
  <si>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</si>
  <si>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</si>
  <si>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</si>
  <si>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</si>
  <si>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</si>
  <si>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</si>
  <si>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</si>
  <si>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</si>
  <si>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</si>
  <si>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</si>
  <si>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</si>
  <si>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</si>
  <si>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</si>
  <si>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</si>
  <si>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</si>
  <si>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</si>
  <si>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</si>
  <si>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</si>
  <si>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</si>
  <si>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</si>
  <si>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</si>
  <si>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</si>
  <si>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</si>
  <si>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</si>
  <si>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</si>
  <si>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</si>
  <si>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</si>
  <si>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</si>
  <si>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</si>
  <si>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</si>
  <si>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</si>
  <si>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</si>
  <si>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</si>
  <si>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</si>
  <si>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</si>
  <si>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</si>
  <si>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</si>
  <si>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</si>
  <si>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</si>
  <si>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</si>
  <si>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</si>
  <si>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</si>
  <si>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</si>
  <si>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</si>
  <si>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</si>
  <si>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</si>
  <si>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</si>
  <si>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</si>
  <si>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</si>
  <si>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</si>
  <si>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</si>
  <si>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</si>
  <si>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</si>
  <si>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</si>
  <si>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</si>
  <si>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</si>
  <si>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</si>
  <si>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</si>
  <si>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</si>
  <si>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</si>
  <si>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</si>
  <si>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</si>
  <si>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</si>
  <si>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</si>
  <si>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</si>
  <si>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</si>
  <si>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</si>
  <si>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</si>
  <si>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</si>
  <si>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</si>
  <si>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</si>
  <si>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</si>
  <si>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</si>
  <si>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</si>
  <si>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</si>
  <si>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</si>
  <si>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</si>
  <si>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</si>
  <si>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</si>
  <si>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</si>
  <si>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</si>
  <si>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</si>
  <si>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</si>
  <si>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</si>
  <si>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</si>
  <si>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</si>
  <si>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</si>
  <si>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</si>
  <si>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</si>
  <si>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</si>
  <si>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</si>
  <si>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</si>
  <si>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</si>
  <si>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</si>
  <si>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</si>
  <si>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</si>
  <si>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</si>
  <si>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</si>
  <si>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</si>
  <si>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</si>
  <si>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</si>
  <si>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</si>
  <si>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</si>
  <si>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</si>
  <si>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</si>
  <si>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</si>
  <si>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</si>
  <si>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</si>
  <si>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</si>
  <si>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</si>
  <si>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</si>
  <si>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</si>
  <si>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</si>
  <si>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</si>
  <si>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</si>
  <si>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</si>
  <si>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</si>
  <si>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</si>
  <si>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</si>
  <si>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</si>
  <si>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</si>
  <si>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</si>
  <si>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</si>
  <si>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</si>
  <si>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</si>
  <si>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</si>
  <si>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</si>
  <si>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</si>
  <si>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</si>
  <si>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</si>
  <si>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</si>
  <si>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</si>
  <si>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</si>
  <si>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</si>
  <si>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</si>
  <si>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</si>
  <si>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</si>
  <si>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</si>
  <si>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</si>
  <si>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</si>
  <si>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</si>
  <si>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</si>
  <si>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</si>
  <si>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</si>
  <si>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</si>
  <si>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</si>
  <si>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</si>
  <si>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</si>
  <si>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</si>
  <si>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</si>
  <si>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</si>
  <si>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</si>
  <si>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</si>
  <si>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</si>
  <si>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</si>
  <si>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</si>
  <si>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</si>
  <si>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</si>
  <si>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</si>
  <si>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</si>
  <si>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</si>
  <si>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</si>
  <si>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</si>
  <si>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</si>
  <si>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</si>
  <si>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</si>
  <si>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</si>
  <si>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</si>
  <si>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</si>
  <si>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</si>
  <si>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</si>
  <si>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</si>
  <si>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</si>
  <si>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</si>
  <si>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</si>
  <si>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</si>
  <si>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</si>
  <si>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</si>
  <si>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</si>
  <si>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</si>
  <si>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</si>
  <si>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</si>
  <si>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</si>
  <si>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</si>
  <si>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</si>
  <si>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</si>
  <si>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</si>
  <si>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</si>
  <si>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</si>
  <si>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</si>
  <si>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</si>
  <si>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</si>
  <si>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</si>
  <si>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</si>
  <si>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</si>
  <si>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</si>
  <si>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</si>
  <si>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</si>
  <si>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</si>
  <si>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</si>
  <si>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</si>
  <si>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</si>
  <si>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</si>
  <si>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</si>
  <si>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</si>
  <si>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</si>
  <si>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</si>
  <si>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</si>
  <si>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</si>
  <si>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</si>
  <si>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</si>
  <si>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</si>
  <si>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</si>
  <si>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</si>
  <si>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</si>
  <si>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</si>
  <si>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</si>
  <si>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</si>
  <si>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</si>
  <si>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</si>
  <si>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</si>
  <si>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</si>
  <si>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</si>
  <si>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</si>
  <si>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</si>
  <si>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</si>
  <si>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</si>
  <si>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</si>
  <si>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</si>
  <si>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</si>
  <si>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</si>
  <si>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</si>
  <si>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</si>
  <si>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</si>
  <si>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</si>
  <si>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</si>
  <si>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</si>
  <si>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</si>
  <si>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</si>
  <si>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</si>
  <si>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</si>
  <si>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</si>
  <si>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</si>
  <si>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</si>
  <si>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</si>
  <si>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</si>
  <si>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</si>
  <si>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</si>
  <si>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</si>
  <si>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</si>
  <si>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</si>
  <si>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</si>
  <si>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</si>
  <si>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</si>
  <si>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</si>
  <si>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</si>
  <si>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</si>
  <si>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</si>
  <si>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</si>
  <si>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</si>
  <si>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</si>
  <si>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</si>
  <si>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</si>
  <si>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</si>
  <si>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</si>
  <si>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</si>
  <si>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</si>
  <si>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</si>
  <si>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</si>
  <si>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</si>
  <si>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</si>
  <si>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</si>
  <si>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</si>
  <si>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</si>
  <si>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</si>
  <si>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</si>
  <si>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</si>
  <si>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</si>
  <si>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</si>
  <si>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</si>
  <si>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</si>
  <si>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</si>
  <si>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</si>
  <si>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</si>
  <si>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</si>
  <si>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</si>
  <si>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</si>
  <si>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</si>
  <si>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</si>
  <si>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</si>
  <si>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</si>
  <si>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</si>
  <si>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</si>
  <si>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</si>
  <si>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</si>
  <si>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</si>
  <si>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</si>
  <si>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</si>
  <si>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</si>
  <si>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</si>
  <si>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</si>
  <si>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</si>
  <si>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</si>
  <si>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</si>
  <si>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</si>
  <si>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</si>
  <si>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</si>
  <si>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</si>
  <si>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</si>
  <si>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</si>
  <si>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</si>
  <si>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</si>
  <si>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</si>
  <si>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</si>
  <si>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</si>
  <si>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</si>
  <si>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</si>
  <si>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</si>
  <si>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</si>
  <si>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</si>
  <si>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</si>
  <si>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</si>
  <si>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</si>
  <si>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</si>
  <si>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</si>
  <si>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</si>
  <si>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</si>
  <si>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</si>
  <si>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</si>
  <si>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</si>
  <si>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</si>
  <si>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</si>
  <si>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</si>
  <si>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</si>
  <si>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</si>
  <si>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</si>
  <si>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</si>
  <si>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</si>
  <si>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</si>
  <si>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</si>
  <si>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</si>
  <si>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</si>
  <si>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</si>
  <si>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</si>
  <si>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</si>
  <si>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</si>
  <si>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</si>
  <si>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</si>
  <si>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</si>
  <si>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</si>
  <si>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</si>
  <si>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</si>
  <si>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</si>
  <si>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</si>
  <si>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</si>
  <si>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</si>
  <si>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</si>
  <si>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</si>
  <si>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</si>
  <si>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</si>
  <si>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</si>
  <si>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</si>
  <si>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</si>
  <si>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</si>
  <si>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</si>
  <si>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</si>
  <si>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</si>
  <si>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</si>
  <si>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</si>
  <si>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</si>
  <si>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</si>
  <si>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</si>
  <si>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</si>
  <si>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</si>
  <si>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</si>
  <si>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</si>
  <si>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</si>
  <si>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</si>
  <si>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</si>
  <si>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</si>
  <si>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</si>
  <si>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</si>
  <si>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</si>
  <si>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</si>
  <si>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</si>
  <si>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</si>
  <si>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</si>
  <si>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</si>
  <si>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</si>
  <si>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</si>
  <si>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</si>
  <si>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</si>
  <si>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</si>
  <si>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</si>
  <si>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</si>
  <si>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</si>
  <si>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</si>
  <si>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</si>
  <si>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</si>
  <si>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</si>
  <si>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</si>
  <si>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</si>
  <si>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</si>
  <si>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</si>
  <si>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</si>
  <si>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</si>
  <si>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</si>
  <si>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</si>
  <si>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</si>
  <si>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</si>
  <si>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</si>
  <si>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</si>
  <si>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</si>
  <si>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</si>
  <si>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</si>
  <si>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</si>
  <si>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</si>
  <si>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</si>
  <si>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</si>
  <si>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</si>
  <si>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</si>
  <si>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</si>
  <si>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</si>
  <si>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</si>
  <si>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</si>
  <si>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</si>
  <si>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</si>
  <si>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</si>
  <si>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</si>
  <si>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</si>
  <si>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</si>
  <si>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</si>
  <si>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</si>
  <si>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</si>
  <si>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</si>
  <si>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</si>
  <si>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</si>
  <si>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</si>
  <si>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</si>
  <si>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</si>
  <si>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</si>
  <si>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</si>
  <si>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</si>
  <si>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</si>
  <si>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</si>
  <si>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</si>
  <si>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</si>
  <si>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</si>
  <si>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</si>
  <si>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</si>
  <si>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</si>
  <si>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</si>
  <si>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</si>
  <si>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</si>
  <si>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</si>
  <si>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</si>
  <si>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</si>
  <si>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</si>
  <si>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</si>
  <si>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</si>
  <si>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</si>
  <si>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</si>
  <si>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</si>
  <si>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</si>
  <si>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</si>
  <si>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</si>
  <si>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</si>
  <si>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</si>
  <si>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</si>
  <si>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</si>
  <si>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</si>
  <si>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</si>
  <si>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</si>
  <si>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</si>
  <si>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</si>
  <si>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</si>
  <si>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</si>
  <si>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</si>
  <si>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</si>
  <si>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</si>
  <si>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</si>
  <si>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</si>
  <si>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</si>
  <si>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</si>
  <si>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</si>
  <si>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</si>
  <si>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</si>
  <si>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</si>
  <si>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</si>
  <si>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</si>
  <si>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</si>
  <si>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</si>
  <si>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</si>
  <si>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</si>
  <si>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</si>
  <si>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</si>
  <si>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</si>
  <si>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</si>
  <si>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</si>
  <si>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</si>
  <si>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</si>
  <si>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</si>
  <si>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</si>
  <si>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</si>
  <si>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</si>
  <si>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</si>
  <si>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</si>
  <si>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</si>
  <si>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</si>
  <si>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</si>
  <si>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</si>
  <si>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</si>
  <si>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</si>
  <si>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</si>
  <si>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</si>
  <si>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</si>
  <si>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</si>
  <si>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</si>
  <si>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</si>
  <si>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</si>
  <si>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</si>
  <si>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</si>
  <si>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</si>
  <si>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</si>
  <si>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</si>
  <si>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</si>
  <si>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</si>
  <si>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</si>
  <si>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</si>
  <si>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</si>
  <si>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</si>
  <si>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</si>
  <si>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</si>
  <si>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</si>
  <si>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</si>
  <si>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</si>
  <si>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</si>
  <si>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</si>
  <si>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</si>
  <si>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</si>
  <si>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</si>
  <si>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</si>
  <si>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</si>
  <si>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</si>
  <si>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</si>
  <si>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</si>
  <si>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</si>
  <si>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</si>
  <si>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</si>
  <si>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</si>
  <si>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</si>
  <si>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</si>
  <si>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</si>
  <si>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</si>
  <si>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</si>
  <si>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</si>
  <si>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</si>
  <si>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</si>
  <si>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</si>
  <si>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</si>
  <si>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</si>
  <si>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</si>
  <si>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</si>
  <si>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</si>
  <si>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</si>
  <si>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</si>
  <si>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</si>
  <si>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</si>
  <si>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</si>
  <si>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</si>
  <si>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</si>
  <si>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</si>
  <si>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</si>
  <si>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</si>
  <si>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</si>
  <si>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</si>
  <si>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</si>
  <si>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</si>
  <si>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</si>
  <si>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</si>
  <si>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</si>
  <si>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</si>
  <si>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</si>
  <si>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</si>
  <si>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</si>
  <si>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</si>
  <si>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</si>
  <si>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</si>
  <si>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</si>
  <si>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</si>
  <si>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</si>
  <si>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</si>
  <si>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</si>
  <si>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</si>
  <si>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</si>
  <si>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</si>
  <si>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</si>
  <si>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</si>
  <si>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</si>
  <si>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</si>
  <si>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</si>
  <si>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</si>
  <si>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</si>
  <si>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</si>
  <si>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</si>
  <si>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</si>
  <si>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</si>
  <si>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</si>
  <si>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</si>
  <si>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</si>
  <si>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</si>
  <si>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</si>
  <si>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</si>
  <si>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</si>
  <si>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</si>
  <si>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</si>
  <si>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</si>
  <si>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</si>
  <si>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</si>
  <si>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</si>
  <si>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</si>
  <si>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</si>
  <si>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</si>
  <si>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</si>
  <si>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</si>
  <si>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</si>
  <si>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</si>
  <si>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</si>
  <si>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</si>
  <si>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</si>
  <si>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</si>
  <si>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</si>
  <si>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</si>
  <si>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</si>
  <si>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</si>
  <si>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</si>
  <si>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</si>
  <si>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</si>
  <si>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</si>
  <si>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</si>
  <si>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</si>
  <si>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</si>
  <si>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</si>
  <si>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</si>
  <si>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</si>
  <si>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</si>
  <si>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</si>
  <si>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</si>
  <si>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</si>
  <si>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</si>
  <si>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</si>
  <si>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</si>
  <si>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</si>
  <si>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</si>
  <si>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</si>
  <si>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</si>
  <si>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</si>
  <si>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</si>
  <si>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</si>
  <si>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</si>
  <si>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</si>
  <si>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</si>
  <si>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</si>
  <si>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</si>
  <si>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</si>
  <si>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</si>
  <si>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</si>
  <si>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</si>
  <si>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</si>
  <si>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</si>
  <si>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</si>
  <si>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</si>
  <si>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</si>
  <si>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</si>
  <si>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</si>
  <si>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</si>
  <si>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</si>
  <si>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</si>
  <si>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</si>
  <si>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</si>
  <si>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</si>
  <si>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</si>
  <si>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</si>
  <si>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</si>
  <si>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</si>
  <si>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</si>
  <si>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</si>
  <si>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</si>
  <si>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</si>
  <si>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</si>
  <si>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</si>
  <si>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</si>
  <si>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</si>
  <si>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</si>
  <si>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</si>
  <si>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</si>
  <si>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</si>
  <si>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</si>
  <si>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</si>
  <si>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</si>
  <si>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</si>
  <si>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</si>
  <si>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</si>
  <si>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</si>
  <si>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</si>
  <si>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</si>
  <si>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</si>
  <si>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</si>
  <si>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</si>
  <si>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</si>
  <si>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</si>
  <si>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</si>
  <si>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</si>
  <si>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</si>
  <si>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</si>
  <si>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</si>
  <si>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</si>
  <si>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</si>
  <si>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</si>
  <si>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</si>
  <si>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</si>
  <si>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</si>
  <si>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</si>
  <si>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</si>
  <si>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</si>
  <si>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</si>
  <si>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</si>
  <si>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</si>
  <si>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</si>
  <si>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</si>
  <si>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</si>
  <si>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</si>
  <si>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</si>
  <si>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</si>
  <si>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</si>
  <si>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</si>
  <si>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</si>
  <si>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</si>
  <si>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</si>
  <si>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</si>
  <si>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</si>
  <si>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</si>
  <si>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</si>
  <si>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</si>
  <si>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</si>
  <si>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</si>
  <si>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</si>
  <si>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</si>
  <si>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</si>
  <si>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</si>
  <si>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</si>
  <si>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</si>
  <si>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</si>
  <si>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</si>
  <si>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</si>
  <si>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</si>
  <si>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</si>
  <si>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</si>
  <si>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</si>
  <si>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</si>
  <si>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</si>
  <si>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</si>
  <si>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</si>
  <si>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</si>
  <si>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</si>
  <si>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</si>
  <si>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</si>
  <si>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</si>
  <si>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</si>
  <si>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</si>
  <si>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</si>
  <si>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</si>
  <si>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</si>
  <si>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</si>
  <si>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</si>
  <si>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</si>
  <si>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</si>
  <si>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</si>
  <si>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</si>
  <si>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</si>
  <si>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</si>
  <si>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</si>
  <si>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</si>
  <si>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</si>
  <si>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</si>
  <si>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</si>
  <si>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</si>
  <si>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</si>
  <si>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</si>
  <si>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</si>
  <si>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</si>
  <si>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</si>
  <si>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</si>
  <si>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</si>
  <si>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</si>
  <si>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</si>
  <si>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</si>
  <si>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</si>
  <si>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</si>
  <si>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</si>
  <si>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</si>
  <si>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</si>
  <si>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</si>
  <si>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</si>
  <si>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</si>
  <si>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</si>
  <si>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</si>
  <si>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</si>
  <si>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</si>
  <si>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</si>
  <si>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</si>
  <si>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</si>
  <si>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</si>
  <si>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</si>
  <si>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</si>
  <si>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</si>
  <si>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</si>
  <si>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</si>
  <si>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</si>
  <si>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</si>
  <si>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</si>
  <si>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</si>
  <si>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</si>
  <si>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</si>
  <si>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</si>
  <si>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</si>
  <si>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</si>
  <si>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</si>
  <si>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</si>
  <si>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</si>
  <si>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</si>
  <si>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</si>
  <si>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</si>
  <si>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</si>
  <si>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</si>
  <si>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</si>
  <si>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</si>
  <si>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</si>
  <si>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</si>
  <si>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</si>
  <si>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</si>
  <si>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</si>
  <si>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</si>
  <si>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</si>
  <si>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</si>
  <si>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</si>
  <si>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</si>
  <si>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</si>
  <si>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</si>
  <si>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</si>
  <si>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</si>
  <si>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</si>
  <si>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</si>
  <si>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</si>
  <si>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</si>
  <si>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</si>
  <si>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</si>
  <si>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</si>
  <si>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</si>
  <si>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</si>
  <si>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</si>
  <si>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</si>
  <si>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</si>
  <si>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</si>
  <si>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</si>
  <si>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</si>
  <si>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</si>
  <si>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</si>
  <si>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</si>
  <si>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</si>
  <si>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</si>
  <si>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</si>
  <si>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</si>
  <si>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</si>
  <si>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</si>
  <si>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</si>
  <si>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</si>
  <si>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</si>
  <si>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</si>
  <si>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</si>
  <si>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</si>
  <si>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</si>
  <si>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</si>
  <si>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</si>
  <si>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</si>
  <si>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</si>
  <si>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</si>
  <si>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</si>
  <si>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</si>
  <si>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</si>
  <si>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</si>
  <si>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</si>
  <si>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</si>
  <si>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</si>
  <si>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</si>
  <si>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</si>
  <si>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</si>
  <si>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</si>
  <si>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</si>
  <si>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</si>
  <si>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</si>
  <si>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</si>
  <si>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</si>
  <si>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</si>
  <si>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</si>
  <si>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</si>
  <si>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</si>
  <si>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</si>
  <si>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</si>
  <si>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</si>
  <si>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</si>
  <si>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</si>
  <si>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</si>
  <si>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</si>
  <si>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</si>
  <si>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</si>
  <si>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</si>
  <si>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</si>
  <si>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</si>
  <si>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</si>
  <si>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</si>
  <si>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</si>
  <si>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</si>
  <si>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</si>
  <si>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</si>
  <si>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</si>
  <si>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</si>
  <si>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</si>
  <si>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</si>
  <si>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</si>
  <si>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</si>
  <si>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</si>
  <si>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</si>
  <si>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</si>
  <si>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</si>
  <si>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</si>
  <si>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</si>
  <si>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</si>
  <si>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</si>
  <si>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</si>
  <si>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</si>
  <si>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</si>
  <si>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</si>
  <si>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</si>
  <si>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</si>
  <si>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</si>
  <si>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</si>
  <si>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</si>
  <si>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</si>
  <si>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</si>
  <si>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</si>
  <si>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</si>
  <si>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</si>
  <si>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</si>
  <si>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</si>
  <si>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</si>
  <si>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</si>
  <si>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</si>
  <si>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</si>
  <si>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</si>
  <si>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</si>
  <si>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</si>
  <si>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</si>
  <si>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</si>
  <si>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</si>
  <si>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</si>
  <si>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</si>
  <si>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</si>
  <si>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</si>
  <si>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</si>
  <si>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</si>
  <si>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</si>
  <si>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</si>
  <si>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</si>
  <si>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</si>
  <si>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</si>
  <si>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</si>
  <si>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</si>
  <si>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</si>
  <si>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</si>
  <si>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</si>
  <si>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</si>
  <si>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</si>
  <si>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</si>
  <si>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</si>
  <si>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</si>
  <si>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</si>
  <si>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</si>
  <si>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</si>
  <si>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</si>
  <si>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</si>
  <si>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</si>
  <si>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</si>
  <si>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</si>
  <si>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</si>
  <si>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</si>
  <si>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</si>
  <si>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</si>
  <si>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</si>
  <si>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</si>
  <si>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</si>
  <si>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</si>
  <si>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</si>
  <si>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</si>
  <si>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</si>
  <si>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</si>
  <si>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</si>
  <si>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</si>
  <si>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</si>
  <si>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</si>
  <si>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</si>
  <si>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</si>
  <si>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</si>
  <si>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</si>
  <si>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</si>
  <si>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</si>
  <si>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</si>
  <si>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</si>
  <si>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</si>
  <si>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</si>
  <si>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</si>
  <si>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</si>
  <si>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</si>
  <si>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</si>
  <si>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</si>
  <si>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</si>
  <si>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</si>
  <si>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</si>
  <si>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</si>
  <si>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</si>
  <si>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</si>
  <si>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</si>
  <si>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</si>
  <si>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</si>
  <si>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</si>
  <si>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</si>
  <si>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</si>
  <si>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</si>
  <si>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</si>
  <si>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</si>
  <si>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</si>
  <si>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</si>
  <si>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</si>
  <si>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</si>
  <si>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</si>
  <si>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</si>
  <si>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</si>
  <si>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</si>
  <si>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</si>
  <si>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</si>
  <si>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</si>
  <si>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</si>
  <si>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</si>
  <si>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</si>
  <si>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</si>
  <si>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</si>
  <si>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</si>
  <si>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</si>
  <si>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</si>
  <si>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</si>
  <si>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</si>
  <si>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</si>
  <si>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</si>
  <si>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</si>
  <si>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</si>
  <si>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</si>
  <si>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</si>
  <si>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</si>
  <si>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</si>
  <si>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</si>
  <si>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</si>
  <si>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</si>
  <si>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</si>
  <si>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</si>
  <si>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</si>
  <si>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</si>
  <si>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</si>
  <si>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</si>
  <si>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</si>
  <si>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</si>
  <si>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</si>
  <si>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</si>
  <si>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</si>
  <si>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</si>
  <si>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</si>
  <si>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</si>
  <si>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</si>
  <si>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</si>
  <si>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</si>
  <si>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</si>
  <si>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</si>
  <si>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</si>
  <si>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</si>
  <si>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</si>
  <si>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</si>
  <si>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</si>
  <si>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</si>
  <si>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</si>
  <si>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</si>
  <si>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</si>
  <si>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</si>
  <si>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</si>
  <si>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</si>
  <si>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</si>
  <si>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</si>
  <si>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</si>
  <si>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</si>
  <si>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</si>
  <si>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</si>
  <si>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</si>
  <si>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</si>
  <si>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</si>
  <si>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</si>
  <si>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</si>
  <si>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</si>
  <si>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</si>
  <si>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</si>
  <si>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</si>
  <si>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</si>
  <si>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</si>
  <si>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</si>
  <si>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</si>
  <si>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</si>
  <si>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</si>
  <si>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</si>
  <si>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</si>
  <si>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</si>
  <si>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</si>
  <si>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</si>
  <si>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</si>
  <si>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</si>
  <si>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</si>
  <si>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</si>
  <si>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</si>
  <si>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</si>
  <si>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</si>
  <si>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</si>
  <si>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</si>
  <si>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</si>
  <si>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</si>
  <si>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</si>
  <si>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</si>
  <si>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</si>
  <si>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</si>
  <si>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</si>
  <si>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</si>
  <si>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</si>
  <si>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</si>
  <si>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</si>
  <si>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</si>
  <si>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</si>
  <si>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</si>
  <si>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</si>
  <si>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</si>
  <si>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</si>
  <si>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</si>
  <si>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</si>
  <si>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</si>
  <si>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</si>
  <si>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</si>
  <si>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</si>
  <si>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</si>
  <si>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</si>
  <si>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</si>
  <si>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</si>
  <si>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</si>
  <si>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</si>
  <si>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</si>
  <si>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</si>
  <si>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</si>
  <si>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</si>
  <si>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</si>
  <si>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</si>
  <si>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</si>
  <si>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</si>
  <si>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</si>
  <si>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</si>
  <si>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</si>
  <si>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</si>
  <si>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</si>
  <si>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</si>
  <si>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</si>
  <si>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</si>
  <si>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</si>
  <si>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</si>
  <si>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</si>
  <si>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</si>
  <si>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</si>
  <si>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</si>
  <si>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</si>
  <si>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</si>
  <si>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</si>
  <si>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</si>
  <si>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</si>
  <si>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</si>
  <si>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</si>
  <si>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</si>
  <si>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</si>
  <si>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</si>
  <si>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</si>
  <si>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</si>
  <si>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</si>
  <si>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</si>
  <si>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</si>
  <si>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</si>
  <si>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</si>
  <si>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</si>
  <si>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</si>
  <si>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</si>
  <si>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</si>
  <si>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</si>
  <si>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</si>
  <si>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</si>
  <si>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</si>
  <si>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</si>
  <si>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</si>
  <si>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</si>
  <si>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</si>
  <si>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</si>
  <si>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</si>
  <si>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</si>
  <si>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</si>
  <si>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</si>
  <si>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</si>
  <si>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</si>
  <si>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</si>
  <si>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</si>
  <si>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</si>
  <si>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</si>
  <si>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</si>
  <si>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</si>
  <si>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</si>
  <si>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</si>
  <si>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</si>
  <si>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</si>
  <si>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</si>
  <si>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</si>
  <si>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</si>
  <si>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</si>
  <si>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</si>
  <si>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</si>
  <si>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</si>
  <si>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</si>
  <si>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</si>
  <si>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</si>
  <si>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</si>
  <si>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</si>
  <si>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</si>
  <si>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</si>
  <si>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</si>
  <si>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</si>
  <si>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</si>
  <si>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</si>
  <si>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</si>
  <si>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</si>
  <si>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</si>
  <si>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</si>
  <si>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</si>
  <si>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</si>
  <si>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</si>
  <si>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</si>
  <si>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</si>
  <si>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</si>
  <si>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</si>
  <si>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</si>
  <si>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</si>
  <si>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</si>
  <si>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</si>
  <si>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</si>
  <si>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</si>
  <si>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</si>
  <si>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</si>
  <si>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</si>
  <si>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</si>
  <si>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</si>
  <si>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</si>
  <si>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</si>
  <si>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</si>
  <si>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</si>
  <si>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</si>
  <si>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</si>
  <si>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</si>
  <si>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</si>
  <si>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</si>
  <si>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</si>
  <si>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</si>
  <si>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</si>
  <si>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</si>
  <si>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</si>
  <si>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</si>
  <si>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</si>
  <si>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</si>
  <si>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</si>
  <si>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</si>
  <si>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</si>
  <si>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</si>
  <si>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</si>
  <si>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</si>
  <si>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</si>
  <si>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</si>
  <si>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</si>
  <si>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</si>
  <si>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</si>
  <si>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</si>
  <si>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</si>
  <si>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</si>
  <si>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</si>
  <si>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</si>
  <si>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</si>
  <si>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</si>
  <si>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</si>
  <si>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</si>
  <si>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</si>
  <si>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</si>
  <si>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</si>
  <si>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</si>
  <si>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</si>
  <si>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</si>
  <si>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</si>
  <si>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</si>
  <si>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</si>
  <si>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</si>
  <si>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</si>
  <si>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</si>
  <si>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</si>
  <si>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</si>
  <si>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</si>
  <si>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</si>
  <si>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</si>
  <si>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</si>
  <si>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</si>
  <si>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</si>
  <si>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</si>
  <si>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</si>
  <si>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</si>
  <si>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</si>
  <si>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</si>
  <si>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</si>
  <si>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</si>
  <si>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</si>
  <si>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</si>
  <si>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</si>
  <si>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</si>
  <si>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</si>
  <si>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</si>
  <si>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</si>
  <si>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</si>
  <si>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</si>
  <si>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</si>
  <si>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</si>
  <si>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</si>
  <si>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</si>
  <si>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</si>
  <si>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</si>
  <si>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</si>
  <si>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</si>
  <si>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</si>
  <si>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</si>
  <si>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</si>
  <si>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</si>
  <si>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</si>
  <si>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</si>
  <si>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</si>
  <si>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</si>
  <si>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</si>
  <si>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</si>
  <si>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</si>
  <si>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</si>
  <si>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</si>
  <si>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</si>
  <si>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</si>
  <si>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</si>
  <si>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</si>
  <si>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</si>
  <si>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</si>
  <si>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</si>
  <si>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</si>
  <si>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</si>
  <si>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</si>
  <si>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</si>
  <si>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</si>
  <si>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</si>
  <si>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</si>
  <si>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</si>
  <si>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</si>
  <si>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</si>
  <si>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</si>
  <si>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</si>
  <si>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</si>
  <si>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</si>
  <si>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</si>
  <si>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</si>
  <si>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</si>
  <si>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</si>
  <si>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</si>
  <si>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</si>
  <si>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</si>
  <si>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</si>
  <si>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</si>
  <si>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</si>
  <si>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</si>
  <si>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</si>
  <si>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</si>
  <si>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</si>
  <si>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</si>
  <si>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</si>
  <si>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</si>
  <si>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</si>
  <si>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</si>
  <si>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</si>
  <si>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</si>
  <si>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</si>
  <si>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</si>
  <si>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</si>
  <si>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</si>
  <si>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</si>
  <si>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</si>
  <si>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</si>
  <si>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</si>
  <si>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</si>
  <si>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</si>
  <si>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</si>
  <si>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</si>
  <si>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</si>
  <si>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</si>
  <si>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</si>
  <si>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</si>
  <si>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</si>
  <si>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</si>
  <si>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</si>
  <si>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</si>
  <si>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</si>
  <si>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</si>
  <si>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</si>
  <si>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</si>
  <si>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</si>
  <si>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</si>
  <si>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</si>
  <si>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</si>
  <si>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</si>
  <si>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</si>
  <si>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</si>
  <si>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</si>
  <si>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</si>
  <si>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</si>
  <si>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</si>
  <si>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</si>
  <si>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</si>
  <si>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</si>
  <si>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</si>
  <si>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</si>
  <si>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</si>
  <si>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</si>
  <si>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</si>
  <si>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</si>
  <si>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</si>
  <si>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</si>
  <si>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</si>
  <si>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</si>
  <si>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</si>
  <si>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</si>
  <si>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</si>
  <si>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</si>
  <si>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</si>
  <si>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</si>
  <si>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</si>
  <si>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</si>
  <si>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</si>
  <si>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</si>
  <si>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</si>
  <si>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</si>
  <si>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</si>
  <si>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</si>
  <si>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</si>
  <si>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</si>
  <si>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</si>
  <si>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</si>
  <si>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</si>
  <si>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</si>
  <si>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</si>
  <si>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</si>
  <si>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</si>
  <si>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</si>
  <si>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</si>
  <si>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</si>
  <si>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</si>
  <si>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</si>
  <si>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</si>
  <si>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</si>
  <si>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</si>
  <si>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</si>
  <si>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</si>
  <si>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</si>
  <si>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</si>
  <si>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</si>
  <si>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</si>
  <si>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</si>
  <si>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</si>
  <si>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</si>
  <si>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</si>
  <si>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</si>
  <si>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</si>
  <si>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</si>
  <si>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</si>
  <si>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</si>
  <si>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</si>
  <si>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</si>
  <si>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</si>
  <si>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</si>
  <si>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</si>
  <si>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</si>
  <si>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</si>
  <si>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</si>
  <si>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</si>
  <si>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</si>
  <si>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</si>
  <si>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</si>
  <si>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</si>
  <si>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</si>
  <si>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</si>
  <si>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</si>
  <si>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</si>
  <si>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</si>
  <si>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</si>
  <si>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</si>
  <si>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</si>
  <si>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</si>
  <si>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</si>
  <si>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</si>
  <si>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</si>
  <si>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</si>
  <si>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</si>
  <si>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</si>
  <si>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</si>
  <si>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</si>
  <si>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</si>
  <si>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</si>
  <si>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</si>
  <si>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</si>
  <si>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</si>
  <si>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</si>
  <si>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</si>
  <si>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</si>
  <si>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</si>
  <si>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</si>
  <si>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</si>
  <si>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</si>
  <si>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</si>
  <si>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</si>
  <si>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</si>
  <si>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</si>
  <si>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</si>
  <si>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</si>
  <si>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</si>
  <si>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</si>
  <si>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</si>
  <si>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</si>
  <si>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</si>
  <si>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</si>
  <si>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</si>
  <si>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</si>
  <si>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</si>
  <si>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</si>
  <si>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</si>
  <si>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</si>
  <si>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</si>
  <si>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</si>
  <si>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</si>
  <si>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</si>
  <si>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</si>
  <si>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</si>
  <si>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</si>
  <si>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</si>
  <si>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</si>
  <si>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</si>
  <si>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</si>
  <si>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</si>
  <si>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</si>
  <si>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</si>
  <si>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</si>
  <si>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</si>
  <si>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</si>
  <si>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</si>
  <si>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</si>
  <si>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</si>
  <si>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</si>
  <si>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</si>
  <si>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</si>
  <si>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</si>
  <si>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</si>
  <si>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</si>
  <si>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</si>
  <si>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</si>
  <si>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</si>
  <si>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</si>
  <si>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</si>
  <si>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</si>
  <si>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</si>
  <si>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</si>
  <si>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</si>
  <si>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</si>
  <si>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</si>
  <si>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</si>
  <si>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</si>
  <si>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</si>
  <si>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</si>
  <si>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</si>
  <si>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</si>
  <si>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</si>
  <si>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</si>
  <si>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</si>
  <si>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</si>
  <si>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</si>
  <si>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</si>
  <si>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</si>
  <si>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</si>
  <si>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</si>
  <si>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</si>
  <si>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</si>
  <si>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</si>
  <si>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</si>
  <si>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</si>
  <si>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</si>
  <si>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</si>
  <si>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</si>
  <si>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</si>
  <si>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</si>
  <si>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</si>
  <si>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</si>
  <si>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</si>
  <si>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</si>
  <si>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</si>
  <si>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</si>
  <si>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</si>
  <si>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</si>
  <si>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</si>
  <si>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</si>
  <si>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</si>
  <si>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</si>
  <si>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</si>
  <si>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</si>
  <si>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</si>
  <si>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</si>
  <si>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</si>
  <si>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</si>
  <si>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</si>
  <si>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</si>
  <si>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</si>
  <si>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</si>
  <si>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</si>
  <si>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</si>
  <si>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</si>
  <si>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</si>
  <si>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</si>
  <si>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</si>
  <si>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</si>
  <si>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</si>
  <si>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</si>
  <si>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</si>
  <si>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</si>
  <si>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</si>
  <si>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</si>
  <si>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</si>
  <si>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</si>
  <si>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</si>
  <si>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</si>
  <si>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</si>
  <si>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</si>
  <si>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</si>
  <si>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</si>
  <si>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</si>
  <si>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</si>
  <si>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</si>
  <si>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</si>
  <si>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</si>
  <si>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</si>
  <si>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</si>
  <si>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</si>
  <si>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</si>
  <si>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</si>
  <si>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</si>
  <si>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</si>
  <si>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</si>
  <si>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</si>
  <si>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</si>
  <si>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</si>
  <si>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</si>
  <si>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</si>
  <si>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</si>
  <si>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</si>
  <si>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</si>
  <si>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</si>
  <si>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</si>
  <si>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</si>
  <si>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</si>
  <si>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</si>
  <si>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</si>
  <si>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</si>
  <si>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</si>
  <si>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</si>
  <si>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</si>
  <si>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</si>
  <si>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</si>
  <si>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</si>
  <si>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</si>
  <si>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</si>
  <si>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</si>
  <si>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</si>
  <si>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</si>
  <si>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</si>
  <si>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</si>
  <si>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</si>
  <si>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</si>
  <si>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</si>
  <si>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</si>
  <si>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</si>
  <si>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</si>
  <si>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</si>
  <si>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</si>
  <si>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</si>
  <si>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</si>
  <si>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</si>
  <si>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</si>
  <si>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</si>
  <si>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</si>
  <si>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</si>
  <si>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</si>
  <si>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</si>
  <si>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</si>
  <si>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</si>
  <si>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</si>
  <si>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</si>
  <si>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</si>
  <si>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</si>
  <si>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</si>
  <si>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</si>
  <si>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</si>
  <si>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</si>
  <si>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</si>
  <si>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</si>
  <si>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</si>
  <si>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</si>
  <si>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</si>
  <si>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</si>
  <si>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</si>
  <si>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</si>
  <si>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</si>
  <si>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</si>
  <si>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</si>
  <si>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</si>
  <si>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</si>
  <si>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</si>
  <si>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</si>
  <si>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</si>
  <si>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</si>
  <si>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</si>
  <si>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</si>
  <si>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</si>
  <si>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</si>
  <si>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</si>
  <si>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</si>
  <si>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</si>
  <si>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</si>
  <si>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</si>
  <si>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</si>
  <si>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</si>
  <si>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</si>
  <si>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</si>
  <si>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</si>
  <si>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</si>
  <si>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</si>
  <si>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</si>
  <si>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</si>
  <si>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</si>
  <si>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</si>
  <si>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</si>
  <si>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</si>
  <si>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</si>
  <si>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</si>
  <si>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</si>
  <si>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</si>
  <si>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</si>
  <si>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</si>
  <si>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</si>
  <si>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</si>
  <si>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</si>
  <si>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</si>
  <si>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</si>
  <si>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</si>
  <si>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</si>
  <si>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</si>
  <si>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</si>
  <si>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</si>
  <si>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</si>
  <si>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</si>
  <si>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</si>
  <si>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</si>
  <si>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</si>
  <si>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</si>
  <si>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</si>
  <si>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</si>
  <si>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</si>
  <si>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</si>
  <si>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</si>
  <si>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</si>
  <si>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</si>
  <si>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</si>
  <si>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</si>
  <si>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</si>
  <si>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</si>
  <si>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</si>
  <si>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</si>
  <si>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</si>
  <si>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</si>
  <si>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</si>
  <si>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</si>
  <si>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</si>
  <si>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</si>
  <si>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</si>
  <si>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</si>
  <si>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</si>
  <si>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</si>
  <si>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</si>
  <si>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</si>
  <si>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</si>
  <si>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</si>
  <si>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</si>
  <si>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</si>
  <si>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</si>
  <si>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</si>
  <si>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</si>
  <si>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</si>
  <si>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</si>
  <si>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</si>
  <si>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</si>
  <si>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</si>
  <si>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</si>
  <si>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</si>
  <si>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</si>
  <si>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</si>
  <si>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</si>
  <si>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</si>
  <si>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</si>
  <si>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</si>
  <si>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</si>
  <si>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</si>
  <si>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</si>
  <si>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</si>
  <si>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</si>
  <si>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</si>
  <si>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</si>
  <si>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</si>
  <si>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</si>
  <si>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</si>
  <si>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</si>
  <si>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</si>
  <si>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</si>
  <si>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</si>
  <si>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</si>
  <si>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</si>
  <si>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</si>
  <si>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</si>
  <si>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</si>
  <si>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</si>
  <si>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</si>
  <si>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</si>
  <si>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</si>
  <si>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</si>
  <si>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</si>
  <si>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</si>
  <si>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</si>
  <si>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</si>
  <si>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</si>
  <si>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</si>
  <si>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</si>
  <si>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</si>
  <si>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</si>
  <si>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</si>
  <si>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</si>
  <si>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</si>
  <si>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</si>
  <si>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</si>
  <si>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</si>
  <si>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</si>
  <si>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</si>
  <si>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</si>
  <si>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</si>
  <si>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</si>
  <si>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</si>
  <si>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</si>
  <si>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</si>
  <si>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</si>
  <si>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</si>
  <si>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</si>
  <si>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</si>
  <si>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</si>
  <si>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</si>
  <si>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</si>
  <si>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</si>
  <si>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</si>
  <si>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</si>
  <si>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</si>
  <si>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</si>
  <si>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</si>
  <si>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</si>
  <si>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</si>
  <si>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</si>
  <si>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</si>
  <si>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</si>
  <si>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</si>
  <si>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</si>
  <si>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</si>
  <si>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</si>
  <si>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</si>
  <si>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</si>
  <si>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</si>
  <si>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</si>
  <si>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</si>
  <si>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</si>
  <si>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</si>
  <si>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</si>
  <si>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</si>
  <si>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</si>
  <si>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</si>
  <si>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</si>
  <si>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</si>
  <si>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</si>
  <si>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</si>
  <si>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</si>
  <si>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</si>
  <si>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</si>
  <si>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</si>
  <si>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</si>
  <si>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</si>
  <si>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</si>
  <si>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</si>
  <si>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</si>
  <si>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</si>
  <si>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</si>
  <si>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</si>
  <si>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</si>
  <si>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</si>
  <si>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</si>
  <si>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</si>
  <si>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</si>
  <si>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</si>
  <si>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</si>
  <si>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</si>
  <si>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</si>
  <si>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</si>
  <si>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</si>
  <si>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</si>
  <si>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</si>
  <si>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</si>
  <si>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</si>
  <si>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</si>
  <si>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</si>
  <si>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</si>
  <si>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</si>
  <si>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</si>
  <si>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</si>
  <si>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</si>
  <si>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</si>
  <si>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</si>
  <si>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</si>
  <si>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</si>
  <si>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</si>
  <si>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</si>
  <si>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</si>
  <si>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</si>
  <si>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</si>
  <si>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</si>
  <si>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</si>
  <si>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</si>
  <si>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</si>
  <si>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</si>
  <si>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</si>
  <si>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</si>
  <si>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</si>
  <si>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</si>
  <si>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</si>
  <si>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</si>
  <si>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</si>
  <si>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</si>
  <si>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</si>
  <si>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</si>
  <si>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</si>
  <si>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</si>
  <si>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</si>
  <si>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</si>
  <si>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</si>
  <si>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</si>
  <si>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</si>
  <si>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</si>
  <si>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</si>
  <si>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</si>
  <si>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</si>
  <si>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</si>
  <si>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</si>
  <si>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</si>
  <si>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</si>
  <si>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</si>
  <si>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</si>
  <si>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</si>
  <si>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</si>
  <si>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</si>
  <si>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</si>
  <si>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</si>
  <si>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</si>
  <si>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</si>
  <si>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</si>
  <si>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</si>
  <si>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</si>
  <si>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</si>
  <si>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</si>
  <si>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</si>
  <si>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</si>
  <si>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</si>
  <si>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</si>
  <si>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</si>
  <si>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</si>
  <si>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</si>
  <si>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</si>
  <si>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</si>
  <si>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</si>
  <si>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</si>
  <si>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</si>
  <si>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</si>
  <si>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</si>
  <si>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</si>
  <si>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</si>
  <si>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</si>
  <si>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</si>
  <si>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</si>
  <si>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</si>
  <si>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</si>
  <si>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</si>
  <si>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</si>
  <si>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</si>
  <si>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</si>
  <si>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</si>
  <si>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</si>
  <si>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</si>
  <si>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</si>
  <si>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</si>
  <si>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</si>
  <si>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</si>
  <si>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</si>
  <si>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</si>
  <si>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</si>
  <si>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</si>
  <si>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</si>
  <si>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</si>
  <si>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</si>
  <si>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</si>
  <si>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</si>
  <si>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</si>
  <si>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</si>
  <si>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</si>
  <si>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</si>
  <si>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</si>
  <si>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</si>
  <si>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</si>
  <si>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</si>
  <si>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</si>
  <si>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</si>
  <si>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</si>
  <si>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</si>
  <si>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</si>
  <si>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</si>
  <si>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</si>
  <si>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</si>
  <si>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</si>
  <si>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</si>
  <si>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</si>
  <si>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</si>
  <si>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</si>
  <si>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</si>
  <si>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</si>
  <si>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</si>
  <si>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</si>
  <si>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</si>
  <si>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</si>
  <si>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</si>
  <si>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</si>
  <si>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</si>
  <si>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</si>
  <si>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</si>
  <si>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</si>
  <si>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</si>
  <si>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</si>
  <si>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</si>
  <si>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</si>
  <si>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</si>
  <si>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</si>
  <si>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</si>
  <si>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</si>
  <si>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</si>
  <si>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</si>
  <si>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</si>
  <si>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</si>
  <si>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</si>
  <si>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</si>
  <si>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</si>
  <si>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</si>
  <si>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</si>
  <si>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</si>
  <si>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</si>
  <si>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</si>
  <si>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</si>
  <si>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</si>
  <si>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</si>
  <si>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</si>
  <si>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</si>
  <si>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</si>
  <si>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</si>
  <si>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</si>
  <si>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</si>
  <si>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</si>
  <si>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</si>
  <si>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</si>
  <si>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</si>
  <si>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</si>
  <si>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</si>
  <si>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</si>
  <si>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</si>
  <si>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</si>
  <si>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</si>
  <si>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</si>
  <si>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</si>
  <si>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</si>
  <si>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</si>
  <si>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</si>
  <si>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</si>
  <si>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</si>
  <si>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</si>
  <si>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</si>
  <si>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</si>
  <si>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</si>
  <si>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</si>
  <si>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</si>
  <si>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</si>
  <si>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</si>
  <si>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</si>
  <si>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</si>
  <si>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</si>
  <si>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</si>
  <si>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</si>
  <si>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</si>
  <si>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</si>
  <si>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</si>
  <si>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</si>
  <si>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</si>
  <si>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</si>
  <si>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</si>
  <si>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</si>
  <si>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</si>
  <si>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</si>
  <si>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</si>
  <si>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</si>
  <si>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</si>
  <si>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</si>
  <si>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</si>
  <si>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</si>
  <si>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</si>
  <si>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</si>
  <si>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</si>
  <si>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</si>
  <si>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</si>
  <si>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</si>
  <si>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</si>
  <si>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</si>
  <si>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</si>
  <si>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</si>
  <si>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</si>
  <si>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</si>
  <si>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</si>
  <si>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</si>
  <si>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</si>
  <si>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</si>
  <si>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</si>
  <si>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</si>
  <si>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</si>
  <si>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</si>
  <si>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</si>
  <si>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</si>
  <si>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</si>
  <si>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</si>
  <si>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</si>
  <si>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</si>
  <si>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</si>
  <si>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</si>
  <si>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</si>
  <si>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</si>
  <si>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</si>
  <si>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</si>
  <si>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</si>
  <si>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</si>
  <si>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</si>
  <si>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</si>
  <si>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</si>
  <si>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</si>
  <si>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</si>
  <si>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</si>
  <si>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</si>
  <si>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</si>
  <si>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</si>
  <si>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</si>
  <si>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</si>
  <si>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</si>
  <si>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</si>
  <si>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</si>
  <si>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</si>
  <si>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</si>
  <si>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</si>
  <si>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</si>
  <si>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</si>
  <si>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</si>
  <si>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</si>
  <si>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</si>
  <si>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</si>
  <si>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</si>
  <si>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</si>
  <si>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</si>
  <si>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</si>
  <si>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</si>
  <si>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</si>
  <si>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</si>
  <si>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</si>
  <si>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</si>
  <si>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</si>
  <si>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</si>
  <si>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</si>
  <si>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</si>
  <si>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</si>
  <si>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</si>
  <si>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</si>
  <si>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</si>
  <si>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</si>
  <si>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</si>
  <si>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</si>
  <si>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</si>
  <si>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</si>
  <si>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</si>
  <si>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</si>
  <si>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</si>
  <si>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</si>
  <si>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</si>
  <si>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</si>
  <si>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</si>
  <si>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</si>
  <si>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</si>
  <si>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</si>
  <si>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</si>
  <si>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</si>
  <si>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</si>
  <si>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</si>
  <si>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</si>
  <si>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</si>
  <si>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</si>
  <si>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</si>
  <si>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</si>
  <si>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</si>
  <si>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</si>
  <si>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</si>
  <si>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</si>
  <si>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</si>
  <si>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</si>
  <si>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</si>
  <si>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</si>
  <si>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</si>
  <si>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</si>
  <si>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</si>
  <si>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</si>
  <si>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</si>
  <si>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</si>
  <si>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</si>
  <si>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</si>
  <si>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</si>
  <si>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</si>
  <si>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</si>
  <si>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</si>
  <si>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</si>
  <si>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</si>
  <si>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</si>
  <si>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</si>
  <si>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</si>
  <si>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</si>
  <si>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</si>
  <si>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</si>
  <si>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</si>
  <si>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</si>
  <si>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</si>
  <si>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</si>
  <si>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</si>
  <si>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</si>
  <si>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</si>
  <si>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</si>
  <si>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</si>
  <si>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</si>
  <si>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</si>
  <si>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</si>
  <si>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</si>
  <si>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</si>
  <si>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</si>
  <si>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</si>
  <si>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</si>
  <si>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</si>
  <si>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</si>
  <si>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</si>
  <si>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</si>
  <si>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</si>
  <si>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</si>
  <si>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</si>
  <si>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</si>
  <si>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</si>
  <si>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</si>
  <si>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</si>
  <si>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</si>
  <si>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</si>
  <si>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</si>
  <si>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</si>
  <si>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</si>
  <si>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</si>
  <si>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</si>
  <si>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</si>
  <si>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</si>
  <si>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</si>
  <si>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</si>
  <si>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</si>
  <si>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</si>
  <si>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</si>
  <si>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</si>
  <si>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</si>
  <si>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</si>
  <si>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</si>
  <si>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</si>
  <si>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</si>
  <si>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</si>
  <si>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</si>
  <si>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</si>
  <si>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</si>
  <si>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</si>
  <si>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</si>
  <si>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</si>
  <si>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</si>
  <si>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</si>
  <si>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</si>
  <si>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</si>
  <si>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</si>
  <si>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</si>
  <si>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</si>
  <si>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</si>
  <si>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</si>
  <si>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</si>
  <si>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</si>
  <si>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</si>
  <si>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</si>
  <si>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</si>
  <si>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</si>
  <si>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</si>
  <si>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</si>
  <si>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</si>
  <si>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</si>
  <si>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</si>
  <si>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</si>
  <si>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</si>
  <si>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</si>
  <si>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</si>
  <si>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</si>
  <si>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</si>
  <si>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</si>
  <si>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</si>
  <si>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</si>
  <si>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</si>
  <si>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</si>
  <si>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</si>
  <si>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</si>
  <si>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</si>
  <si>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</si>
  <si>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</si>
  <si>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</si>
  <si>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</si>
  <si>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</si>
  <si>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</si>
  <si>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</si>
  <si>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</si>
  <si>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</si>
  <si>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</si>
  <si>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</si>
  <si>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</si>
  <si>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</si>
  <si>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</si>
  <si>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</si>
  <si>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</si>
  <si>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</si>
  <si>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</si>
  <si>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</si>
  <si>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</si>
  <si>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</si>
  <si>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</si>
  <si>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</si>
  <si>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</si>
  <si>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</si>
  <si>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</si>
  <si>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</si>
  <si>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</si>
  <si>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</si>
  <si>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</si>
  <si>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</si>
  <si>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</si>
  <si>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</si>
  <si>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</si>
  <si>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</si>
  <si>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</si>
  <si>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</si>
  <si>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</si>
  <si>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</si>
  <si>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</si>
  <si>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</si>
  <si>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</si>
  <si>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</si>
  <si>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</si>
  <si>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</si>
  <si>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</si>
  <si>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</si>
  <si>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</si>
  <si>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</si>
  <si>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</si>
  <si>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</si>
  <si>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</si>
  <si>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</si>
  <si>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</si>
  <si>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</si>
  <si>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</si>
  <si>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</si>
  <si>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</si>
  <si>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</si>
  <si>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</si>
  <si>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</si>
  <si>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</si>
  <si>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</si>
  <si>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</si>
  <si>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</si>
  <si>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</si>
  <si>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</si>
  <si>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</si>
  <si>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</si>
  <si>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</si>
  <si>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</si>
  <si>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</si>
  <si>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</si>
  <si>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</si>
  <si>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</si>
  <si>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</si>
  <si>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</si>
  <si>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</si>
  <si>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</si>
  <si>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</si>
  <si>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</si>
  <si>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</si>
  <si>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</si>
  <si>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</si>
  <si>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</si>
  <si>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</si>
  <si>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</si>
  <si>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</si>
  <si>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</si>
  <si>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</si>
  <si>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</si>
  <si>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</si>
  <si>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</si>
  <si>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</si>
  <si>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</si>
  <si>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</si>
  <si>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</si>
  <si>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</si>
  <si>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</si>
  <si>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</si>
  <si>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</si>
  <si>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</si>
  <si>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</si>
  <si>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</si>
  <si>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</si>
  <si>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</si>
  <si>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</si>
  <si>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</si>
  <si>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</si>
  <si>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</si>
  <si>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</si>
  <si>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</si>
  <si>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</si>
  <si>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</si>
  <si>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</si>
  <si>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</si>
  <si>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</si>
  <si>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</si>
  <si>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</si>
  <si>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</si>
  <si>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</si>
  <si>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</si>
  <si>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</si>
  <si>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</si>
  <si>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</si>
  <si>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</si>
  <si>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</si>
  <si>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</si>
  <si>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</si>
  <si>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</si>
  <si>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</si>
  <si>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</si>
  <si>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</si>
  <si>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</si>
  <si>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</si>
  <si>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</si>
  <si>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</si>
  <si>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</si>
  <si>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</si>
  <si>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</si>
  <si>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</si>
  <si>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</si>
  <si>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</si>
  <si>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</si>
  <si>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</si>
  <si>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</si>
  <si>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</si>
  <si>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</si>
  <si>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</si>
  <si>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</si>
  <si>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</si>
  <si>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</si>
  <si>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</si>
  <si>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</si>
  <si>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</si>
  <si>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</si>
  <si>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</si>
  <si>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</si>
  <si>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</si>
  <si>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</si>
  <si>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</si>
  <si>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</si>
  <si>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</si>
  <si>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</si>
  <si>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</si>
  <si>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</si>
  <si>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</si>
  <si>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</si>
  <si>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</si>
  <si>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</si>
  <si>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</si>
  <si>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</si>
  <si>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</si>
  <si>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</si>
  <si>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</si>
  <si>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</si>
  <si>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</si>
  <si>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</si>
  <si>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</si>
  <si>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</si>
  <si>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</si>
  <si>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</si>
  <si>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</si>
  <si>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</si>
  <si>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</si>
  <si>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</si>
  <si>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</si>
  <si>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</si>
  <si>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</si>
  <si>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</si>
  <si>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</si>
  <si>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</si>
  <si>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</si>
  <si>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</si>
  <si>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</si>
  <si>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</si>
  <si>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</si>
  <si>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</si>
  <si>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</si>
  <si>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</si>
  <si>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</si>
  <si>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</si>
  <si>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</si>
  <si>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</si>
  <si>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</si>
  <si>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</si>
  <si>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</si>
  <si>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</si>
  <si>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</si>
  <si>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</si>
  <si>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</si>
  <si>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</si>
  <si>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</si>
  <si>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</si>
  <si>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</si>
  <si>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</si>
  <si>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</si>
  <si>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</si>
  <si>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</si>
  <si>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</si>
  <si>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</si>
  <si>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</si>
  <si>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</si>
  <si>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</si>
  <si>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</si>
  <si>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</si>
  <si>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</si>
  <si>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</si>
  <si>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</si>
  <si>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</si>
  <si>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</si>
  <si>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</si>
  <si>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</si>
  <si>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</si>
  <si>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</si>
  <si>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</si>
  <si>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</si>
  <si>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</si>
  <si>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</si>
  <si>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</si>
  <si>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</si>
  <si>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</si>
  <si>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</si>
  <si>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</si>
  <si>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</si>
  <si>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</si>
  <si>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</si>
  <si>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</si>
  <si>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</si>
  <si>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</si>
  <si>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</si>
  <si>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</si>
  <si>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</si>
  <si>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</si>
  <si>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</si>
  <si>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</si>
  <si>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</si>
  <si>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</si>
  <si>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</si>
  <si>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</si>
  <si>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</si>
  <si>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</si>
  <si>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</si>
  <si>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</si>
  <si>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</si>
  <si>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</si>
  <si>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</si>
  <si>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</si>
  <si>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</si>
  <si>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</si>
  <si>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</si>
  <si>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</si>
  <si>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</si>
  <si>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</si>
  <si>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</si>
  <si>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</si>
  <si>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</si>
  <si>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</si>
  <si>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</si>
  <si>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</si>
  <si>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</si>
  <si>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</si>
  <si>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</si>
  <si>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</si>
  <si>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</si>
  <si>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</si>
  <si>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</si>
  <si>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</si>
  <si>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</si>
  <si>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</si>
  <si>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</si>
  <si>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</si>
  <si>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</si>
  <si>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</si>
  <si>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</si>
  <si>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</si>
  <si>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</si>
  <si>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</si>
  <si>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</si>
  <si>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</si>
  <si>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</si>
  <si>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</si>
  <si>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</si>
  <si>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</si>
  <si>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</si>
  <si>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</si>
  <si>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</si>
  <si>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</si>
  <si>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</si>
  <si>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</si>
  <si>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</si>
  <si>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</si>
  <si>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</si>
  <si>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</si>
  <si>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</si>
  <si>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</si>
  <si>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</si>
  <si>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</si>
  <si>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</si>
  <si>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</si>
  <si>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</si>
  <si>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</si>
  <si>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</si>
  <si>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</si>
  <si>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</si>
  <si>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</si>
  <si>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</si>
  <si>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</si>
  <si>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</si>
  <si>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</si>
  <si>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</si>
  <si>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</si>
  <si>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</si>
  <si>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</si>
  <si>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</si>
  <si>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</si>
  <si>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</si>
  <si>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</si>
  <si>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</si>
  <si>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</si>
  <si>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</si>
  <si>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</si>
  <si>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</si>
  <si>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</si>
  <si>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</si>
  <si>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</si>
  <si>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</si>
  <si>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</si>
  <si>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</si>
  <si>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</si>
  <si>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</si>
  <si>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</si>
  <si>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</si>
  <si>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</si>
  <si>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</si>
  <si>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</si>
  <si>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</si>
  <si>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</si>
  <si>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</si>
  <si>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</si>
  <si>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</si>
  <si>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</si>
  <si>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</si>
  <si>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</si>
  <si>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</si>
  <si>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</si>
  <si>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</si>
  <si>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</si>
  <si>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</si>
  <si>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</si>
  <si>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</si>
  <si>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</si>
  <si>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</si>
  <si>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</si>
  <si>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</si>
  <si>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</si>
  <si>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</si>
  <si>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</si>
  <si>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</si>
  <si>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</si>
  <si>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</si>
  <si>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</si>
  <si>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</si>
  <si>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</si>
  <si>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</si>
  <si>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</si>
  <si>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</si>
  <si>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</si>
  <si>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</si>
  <si>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</si>
  <si>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</si>
  <si>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</si>
  <si>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</si>
  <si>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</si>
  <si>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</si>
  <si>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</si>
  <si>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</si>
  <si>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</si>
  <si>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</si>
  <si>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</si>
  <si>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</si>
  <si>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</si>
  <si>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</si>
  <si>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</si>
  <si>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</si>
  <si>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</si>
  <si>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</si>
  <si>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</si>
  <si>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</si>
  <si>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</si>
  <si>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</si>
  <si>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</si>
  <si>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</si>
  <si>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</si>
  <si>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</si>
  <si>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</si>
  <si>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</si>
  <si>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</si>
  <si>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</si>
  <si>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</si>
  <si>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</si>
  <si>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</si>
  <si>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</si>
  <si>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</si>
  <si>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</si>
  <si>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</si>
  <si>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</si>
  <si>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</si>
  <si>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</si>
  <si>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</si>
  <si>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</si>
  <si>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</si>
  <si>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</si>
  <si>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</si>
  <si>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</si>
  <si>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</si>
  <si>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</si>
  <si>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</si>
  <si>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</si>
  <si>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</si>
  <si>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</si>
  <si>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</si>
  <si>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</si>
  <si>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</si>
  <si>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</si>
  <si>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</si>
  <si>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</si>
  <si>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</si>
  <si>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</si>
  <si>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</si>
  <si>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</si>
  <si>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</si>
  <si>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</si>
  <si>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</si>
  <si>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</si>
  <si>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</si>
  <si>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</si>
  <si>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</si>
  <si>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</si>
  <si>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</si>
  <si>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</si>
  <si>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</si>
  <si>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</si>
  <si>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</si>
  <si>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</si>
  <si>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</si>
  <si>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</si>
  <si>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</si>
  <si>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</si>
  <si>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</si>
  <si>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</si>
  <si>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</si>
  <si>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</si>
  <si>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</si>
  <si>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</si>
  <si>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</si>
  <si>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</si>
  <si>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</si>
  <si>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</si>
  <si>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</si>
  <si>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</si>
  <si>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</si>
  <si>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</si>
  <si>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</si>
  <si>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</si>
  <si>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</si>
  <si>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</si>
  <si>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</si>
  <si>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</si>
  <si>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</si>
  <si>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</si>
  <si>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</si>
  <si>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</si>
  <si>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</si>
  <si>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</si>
  <si>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</si>
  <si>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</si>
  <si>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</si>
  <si>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</si>
  <si>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</si>
  <si>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</si>
  <si>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</si>
  <si>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</si>
  <si>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</si>
  <si>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</si>
  <si>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</si>
  <si>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</si>
  <si>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</si>
  <si>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</si>
  <si>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</si>
  <si>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</si>
  <si>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</si>
  <si>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</si>
  <si>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</si>
  <si>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</si>
  <si>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</si>
  <si>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</si>
  <si>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</si>
  <si>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</si>
  <si>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</si>
  <si>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</si>
  <si>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</si>
  <si>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</si>
  <si>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</si>
  <si>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</si>
  <si>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</si>
  <si>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</si>
  <si>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</si>
  <si>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</si>
  <si>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</si>
  <si>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</si>
  <si>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</si>
  <si>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</si>
  <si>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</si>
  <si>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</si>
  <si>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</si>
  <si>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</si>
  <si>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</si>
  <si>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</si>
  <si>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</si>
  <si>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</si>
  <si>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</si>
  <si>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</si>
  <si>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</si>
  <si>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</si>
  <si>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</si>
  <si>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</si>
  <si>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</si>
  <si>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</si>
  <si>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</si>
  <si>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</si>
  <si>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</si>
  <si>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</si>
  <si>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</si>
  <si>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</si>
  <si>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</si>
  <si>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</si>
  <si>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</si>
  <si>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</si>
  <si>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</si>
  <si>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</si>
  <si>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</si>
  <si>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</si>
  <si>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</si>
  <si>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</si>
  <si>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</si>
  <si>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</si>
  <si>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</si>
  <si>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</si>
  <si>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</si>
  <si>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</si>
  <si>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</si>
  <si>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</si>
  <si>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</si>
  <si>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</si>
  <si>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</si>
  <si>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</si>
  <si>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</si>
  <si>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</si>
  <si>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</si>
  <si>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</si>
  <si>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</si>
  <si>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</si>
  <si>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</si>
  <si>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</si>
  <si>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</si>
  <si>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</si>
  <si>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</si>
  <si>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</si>
  <si>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</si>
  <si>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</si>
  <si>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</si>
  <si>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</si>
  <si>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</si>
  <si>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</si>
  <si>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</si>
  <si>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</si>
  <si>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</si>
  <si>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</si>
  <si>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</si>
  <si>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</si>
  <si>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</si>
  <si>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</si>
  <si>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</si>
  <si>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</si>
  <si>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</si>
  <si>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</si>
  <si>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</si>
  <si>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</si>
  <si>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</si>
  <si>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</si>
  <si>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</si>
  <si>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</si>
  <si>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</si>
  <si>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</si>
  <si>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</si>
  <si>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</si>
  <si>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</si>
  <si>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</si>
  <si>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</si>
  <si>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</si>
  <si>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</si>
  <si>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</si>
  <si>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</si>
  <si>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</si>
  <si>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</si>
  <si>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</si>
  <si>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</si>
  <si>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</si>
  <si>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</si>
  <si>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</si>
  <si>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</si>
  <si>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</si>
  <si>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</si>
  <si>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</si>
  <si>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</si>
  <si>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</si>
  <si>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</si>
  <si>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</si>
  <si>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</si>
  <si>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</si>
  <si>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</si>
  <si>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</si>
  <si>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</si>
  <si>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</si>
  <si>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</si>
  <si>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</si>
  <si>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</si>
  <si>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</si>
  <si>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</si>
  <si>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</si>
  <si>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</si>
  <si>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</si>
  <si>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</si>
  <si>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</si>
  <si>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</si>
  <si>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</si>
  <si>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</si>
  <si>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</si>
  <si>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</si>
  <si>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</si>
  <si>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</si>
  <si>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</si>
  <si>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</si>
  <si>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</si>
  <si>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</si>
  <si>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</si>
  <si>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</si>
  <si>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</si>
  <si>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</si>
  <si>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</si>
  <si>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</si>
  <si>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</si>
  <si>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</si>
  <si>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</si>
  <si>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</si>
  <si>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</si>
  <si>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</si>
  <si>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</si>
  <si>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</si>
  <si>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</si>
  <si>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</si>
  <si>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</si>
  <si>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</si>
  <si>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</si>
  <si>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</si>
  <si>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</si>
  <si>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</si>
  <si>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</si>
  <si>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</si>
  <si>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</si>
  <si>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</si>
  <si>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</si>
  <si>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</si>
  <si>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</si>
  <si>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</si>
  <si>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</si>
  <si>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</si>
  <si>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</si>
  <si>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</si>
  <si>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</si>
  <si>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</si>
  <si>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</si>
  <si>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</si>
  <si>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</si>
  <si>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</si>
  <si>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</si>
  <si>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</si>
  <si>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</si>
  <si>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</si>
  <si>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</si>
  <si>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</si>
  <si>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</si>
  <si>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</si>
  <si>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</si>
  <si>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</si>
  <si>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</si>
  <si>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</si>
  <si>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</si>
  <si>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</si>
  <si>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</si>
  <si>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</si>
  <si>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</si>
  <si>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</si>
  <si>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</si>
  <si>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</si>
  <si>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</si>
  <si>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</si>
  <si>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</si>
  <si>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</si>
  <si>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</si>
  <si>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</si>
  <si>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</si>
  <si>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</si>
  <si>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</si>
  <si>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</si>
  <si>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</si>
  <si>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</si>
  <si>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</si>
  <si>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</si>
  <si>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</si>
  <si>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</si>
  <si>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</si>
  <si>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</si>
  <si>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</si>
  <si>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</si>
  <si>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</si>
  <si>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</si>
  <si>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</si>
  <si>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</si>
  <si>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</si>
  <si>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</si>
  <si>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</si>
  <si>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</si>
  <si>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</si>
  <si>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</si>
  <si>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</si>
  <si>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</si>
  <si>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</si>
  <si>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</si>
  <si>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</si>
  <si>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</si>
  <si>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</si>
  <si>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</si>
  <si>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</si>
  <si>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</si>
  <si>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</si>
  <si>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</si>
  <si>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</si>
  <si>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</si>
  <si>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</si>
  <si>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</si>
  <si>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</si>
  <si>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</si>
  <si>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</si>
  <si>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</si>
  <si>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</si>
  <si>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</si>
  <si>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</si>
  <si>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</si>
  <si>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</si>
  <si>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</si>
  <si>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</si>
  <si>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</si>
  <si>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</si>
  <si>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</si>
  <si>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</si>
  <si>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</si>
  <si>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</si>
  <si>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</si>
  <si>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</si>
  <si>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</si>
  <si>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</si>
  <si>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</si>
  <si>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</si>
  <si>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</si>
  <si>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</si>
  <si>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</si>
  <si>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</si>
  <si>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</si>
  <si>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</si>
  <si>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</si>
  <si>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</si>
  <si>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</si>
  <si>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</si>
  <si>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</si>
  <si>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</si>
  <si>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</si>
  <si>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</si>
  <si>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</si>
  <si>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</si>
  <si>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</si>
  <si>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</si>
  <si>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</si>
  <si>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</si>
  <si>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</si>
  <si>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</si>
  <si>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</si>
  <si>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</si>
  <si>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</si>
  <si>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</si>
  <si>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</si>
  <si>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</si>
  <si>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</si>
  <si>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</si>
  <si>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</si>
  <si>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</si>
  <si>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</si>
  <si>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</si>
  <si>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</si>
  <si>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</si>
  <si>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</si>
  <si>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</si>
  <si>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</si>
  <si>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</si>
  <si>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</si>
  <si>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</si>
  <si>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</si>
  <si>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</si>
  <si>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</si>
  <si>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</si>
  <si>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</si>
  <si>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</si>
  <si>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</si>
  <si>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</si>
  <si>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</si>
  <si>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</si>
  <si>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</si>
  <si>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</si>
  <si>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</si>
  <si>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</si>
  <si>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</si>
  <si>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</si>
  <si>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</si>
  <si>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</si>
  <si>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</si>
  <si>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</si>
  <si>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</si>
  <si>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</si>
  <si>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</si>
  <si>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</si>
  <si>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</si>
  <si>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</si>
  <si>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</si>
  <si>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</si>
  <si>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</si>
  <si>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</si>
  <si>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</si>
  <si>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</si>
  <si>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</si>
  <si>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</si>
  <si>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</si>
  <si>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</si>
  <si>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</si>
  <si>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</si>
  <si>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</si>
  <si>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</si>
  <si>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</si>
  <si>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</si>
  <si>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</si>
  <si>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</si>
  <si>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</si>
  <si>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</si>
  <si>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</si>
  <si>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</si>
  <si>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</si>
  <si>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</si>
  <si>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</si>
  <si>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</si>
  <si>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</si>
  <si>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</si>
  <si>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</si>
  <si>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</si>
  <si>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</si>
  <si>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</si>
  <si>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</si>
  <si>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</si>
  <si>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</si>
  <si>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</si>
  <si>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</si>
  <si>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</si>
  <si>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</si>
  <si>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</si>
  <si>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</si>
  <si>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</si>
  <si>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</si>
  <si>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</si>
  <si>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</si>
  <si>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</si>
  <si>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</si>
  <si>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</si>
  <si>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</si>
  <si>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</si>
  <si>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</si>
  <si>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</si>
  <si>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</si>
  <si>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</si>
  <si>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</si>
  <si>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</si>
  <si>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</si>
  <si>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</si>
  <si>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</si>
  <si>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</si>
  <si>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</si>
  <si>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</si>
  <si>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</si>
  <si>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</si>
  <si>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</si>
  <si>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</si>
  <si>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</si>
  <si>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</si>
  <si>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</si>
  <si>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</si>
  <si>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</si>
  <si>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</si>
  <si>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</si>
  <si>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</si>
  <si>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</si>
  <si>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</si>
  <si>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</si>
  <si>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</si>
  <si>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</si>
  <si>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</si>
  <si>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</si>
  <si>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</si>
  <si>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</si>
  <si>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</si>
  <si>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</si>
  <si>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</si>
  <si>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</si>
  <si>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</si>
  <si>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</si>
  <si>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</si>
  <si>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</si>
  <si>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</si>
  <si>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</si>
  <si>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</si>
  <si>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</si>
  <si>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</si>
  <si>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</si>
  <si>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</si>
  <si>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</si>
  <si>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</si>
  <si>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</si>
  <si>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</si>
  <si>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</si>
  <si>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</si>
  <si>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</si>
  <si>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</si>
  <si>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</si>
  <si>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</si>
  <si>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</si>
  <si>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</si>
  <si>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</si>
  <si>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</si>
  <si>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</si>
  <si>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</si>
  <si>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</si>
  <si>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</si>
  <si>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</si>
  <si>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</si>
  <si>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</si>
  <si>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</si>
  <si>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</si>
  <si>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</si>
  <si>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</si>
  <si>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</si>
  <si>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</si>
  <si>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</si>
  <si>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</si>
  <si>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</si>
  <si>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</si>
  <si>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</si>
  <si>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</si>
  <si>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</si>
  <si>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</si>
  <si>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</si>
  <si>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</si>
  <si>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</si>
  <si>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</si>
  <si>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</si>
  <si>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</si>
  <si>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</si>
  <si>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</si>
  <si>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</si>
  <si>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</si>
  <si>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</si>
  <si>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</si>
  <si>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</si>
  <si>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</si>
  <si>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</si>
  <si>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</si>
  <si>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</si>
  <si>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</si>
  <si>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</si>
  <si>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</si>
  <si>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</si>
  <si>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</si>
  <si>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</si>
  <si>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</si>
  <si>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</si>
  <si>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</si>
  <si>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</si>
  <si>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</si>
  <si>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</si>
  <si>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</si>
  <si>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</si>
  <si>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</si>
  <si>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</si>
  <si>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</si>
  <si>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</si>
  <si>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</si>
  <si>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</si>
  <si>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</si>
  <si>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</si>
  <si>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</si>
  <si>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</si>
  <si>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</si>
  <si>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</si>
  <si>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</si>
  <si>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</si>
  <si>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</si>
  <si>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</si>
  <si>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</si>
  <si>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</si>
  <si>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</si>
  <si>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</si>
  <si>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</si>
  <si>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</si>
  <si>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</si>
  <si>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</si>
  <si>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</si>
  <si>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</si>
  <si>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</si>
  <si>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</si>
  <si>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</si>
  <si>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</si>
  <si>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</si>
  <si>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</si>
  <si>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</si>
  <si>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</si>
  <si>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</si>
  <si>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</si>
  <si>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</si>
  <si>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</si>
  <si>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</si>
  <si>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</si>
  <si>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</si>
  <si>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</si>
  <si>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</si>
  <si>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</si>
  <si>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</si>
  <si>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</si>
  <si>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</si>
  <si>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</si>
  <si>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</si>
  <si>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</si>
  <si>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</si>
  <si>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</si>
  <si>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</si>
  <si>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</si>
  <si>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</si>
  <si>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</si>
  <si>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</si>
  <si>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</si>
  <si>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</si>
  <si>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</si>
  <si>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</si>
  <si>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</si>
  <si>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</si>
  <si>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</si>
  <si>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</si>
  <si>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</si>
  <si>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</si>
  <si>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</si>
  <si>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</si>
  <si>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</si>
  <si>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</si>
  <si>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</si>
  <si>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</si>
  <si>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</si>
  <si>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</si>
  <si>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</si>
  <si>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</si>
  <si>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</si>
  <si>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</si>
  <si>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</si>
  <si>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</si>
  <si>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</si>
  <si>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</si>
  <si>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</si>
  <si>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</si>
  <si>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</si>
  <si>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</si>
  <si>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</si>
  <si>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</si>
  <si>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</si>
  <si>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</si>
  <si>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</si>
  <si>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</si>
  <si>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</si>
  <si>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</si>
  <si>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</si>
  <si>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</si>
  <si>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</si>
  <si>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</si>
  <si>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</si>
  <si>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</si>
  <si>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</si>
  <si>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</si>
  <si>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</si>
  <si>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</si>
  <si>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</si>
  <si>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</si>
  <si>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</si>
  <si>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</si>
  <si>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</si>
  <si>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</si>
  <si>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</si>
  <si>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</si>
  <si>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</si>
  <si>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</si>
  <si>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</si>
  <si>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</si>
  <si>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</si>
  <si>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</si>
  <si>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</si>
  <si>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</si>
  <si>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</si>
  <si>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</si>
  <si>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</si>
  <si>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</si>
  <si>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</si>
  <si>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</si>
  <si>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</si>
  <si>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</si>
  <si>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</si>
  <si>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</si>
  <si>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</si>
  <si>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</si>
  <si>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</si>
  <si>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</si>
  <si>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</si>
  <si>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</si>
  <si>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</si>
  <si>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</si>
  <si>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</si>
  <si>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</si>
  <si>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</si>
  <si>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</si>
  <si>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</si>
  <si>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</si>
  <si>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</si>
  <si>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</si>
  <si>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</si>
  <si>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</si>
  <si>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</si>
  <si>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</si>
  <si>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</si>
  <si>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</si>
  <si>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</si>
  <si>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</si>
  <si>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</si>
  <si>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</si>
  <si>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</si>
  <si>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</si>
  <si>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</si>
  <si>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</si>
  <si>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</si>
  <si>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</si>
  <si>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</si>
  <si>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</si>
  <si>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</si>
  <si>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</si>
  <si>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</si>
  <si>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</si>
  <si>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</si>
  <si>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</si>
  <si>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</si>
  <si>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</si>
  <si>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</si>
  <si>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</si>
  <si>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</si>
  <si>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</si>
  <si>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</si>
  <si>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</si>
  <si>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</si>
  <si>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</si>
  <si>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</si>
  <si>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</si>
  <si>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</si>
  <si>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</si>
  <si>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</si>
  <si>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</si>
  <si>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</si>
  <si>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</si>
  <si>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</si>
  <si>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</si>
  <si>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</si>
  <si>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</si>
  <si>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</si>
  <si>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</si>
  <si>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</si>
  <si>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</si>
  <si>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</si>
  <si>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</si>
  <si>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</si>
  <si>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</si>
  <si>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</si>
  <si>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</si>
  <si>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</si>
  <si>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</si>
  <si>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</si>
  <si>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</si>
  <si>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</si>
  <si>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</si>
  <si>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</si>
  <si>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</si>
  <si>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</si>
  <si>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</si>
  <si>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</si>
  <si>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</si>
  <si>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</si>
  <si>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</si>
  <si>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</si>
  <si>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</si>
  <si>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</si>
  <si>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</si>
  <si>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</si>
  <si>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</si>
  <si>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</si>
  <si>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</si>
  <si>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</si>
  <si>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</si>
  <si>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</si>
  <si>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</si>
  <si>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</si>
  <si>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</si>
  <si>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</si>
  <si>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</si>
  <si>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</si>
  <si>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</si>
  <si>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</si>
  <si>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</si>
  <si>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</si>
  <si>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</si>
  <si>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</si>
  <si>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</si>
  <si>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</si>
  <si>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</si>
  <si>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</si>
  <si>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</si>
  <si>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</si>
  <si>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</si>
  <si>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</si>
  <si>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</si>
  <si>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</si>
  <si>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</si>
  <si>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</si>
  <si>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</si>
  <si>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</si>
  <si>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</si>
  <si>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</si>
  <si>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</si>
  <si>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</si>
  <si>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</si>
  <si>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</si>
  <si>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</si>
  <si>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</si>
  <si>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</si>
  <si>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</si>
  <si>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</si>
  <si>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</si>
  <si>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</si>
  <si>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</si>
  <si>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</si>
  <si>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</si>
  <si>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</si>
  <si>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</si>
  <si>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</si>
  <si>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</si>
  <si>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</si>
  <si>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</si>
  <si>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</si>
  <si>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</si>
  <si>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</si>
  <si>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</si>
  <si>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</si>
  <si>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</si>
  <si>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</si>
  <si>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</si>
  <si>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</si>
  <si>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</si>
  <si>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</si>
  <si>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</si>
  <si>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</si>
  <si>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</si>
  <si>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</si>
  <si>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</si>
  <si>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</si>
  <si>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</si>
  <si>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</si>
  <si>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</si>
  <si>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</si>
  <si>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</si>
  <si>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</si>
  <si>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</si>
  <si>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</si>
  <si>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</si>
  <si>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</si>
  <si>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</si>
  <si>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</si>
  <si>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</si>
  <si>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</si>
  <si>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</si>
  <si>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</si>
  <si>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</si>
  <si>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</si>
  <si>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</si>
  <si>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</si>
  <si>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</si>
  <si>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</si>
  <si>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</si>
  <si>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</si>
  <si>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</si>
  <si>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</si>
  <si>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</si>
  <si>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</si>
  <si>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</si>
  <si>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</si>
  <si>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</si>
  <si>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</si>
  <si>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</si>
  <si>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</si>
  <si>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</si>
  <si>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</si>
  <si>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</si>
  <si>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</si>
  <si>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</si>
  <si>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</si>
  <si>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</si>
  <si>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</si>
  <si>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</si>
  <si>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</si>
  <si>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</si>
  <si>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</si>
  <si>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</si>
  <si>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</si>
  <si>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</si>
  <si>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</si>
  <si>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</si>
  <si>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</si>
  <si>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</si>
  <si>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</si>
  <si>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</si>
  <si>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</si>
  <si>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</si>
  <si>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</si>
  <si>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</si>
  <si>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</si>
  <si>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</si>
  <si>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</si>
  <si>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</si>
  <si>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</si>
  <si>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</si>
  <si>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</si>
  <si>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</si>
  <si>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</si>
  <si>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</si>
  <si>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</si>
  <si>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</si>
  <si>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</si>
  <si>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</si>
  <si>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</si>
  <si>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</si>
  <si>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</si>
  <si>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</si>
  <si>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</si>
  <si>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</si>
  <si>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</si>
  <si>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</si>
  <si>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</si>
  <si>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</si>
  <si>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</si>
  <si>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</si>
  <si>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</si>
  <si>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</si>
  <si>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</si>
  <si>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</si>
  <si>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</si>
  <si>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</si>
  <si>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</si>
  <si>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</si>
  <si>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</si>
  <si>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</si>
  <si>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</si>
  <si>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</si>
  <si>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</si>
  <si>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</si>
  <si>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</si>
  <si>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</si>
  <si>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</si>
  <si>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</si>
  <si>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</si>
  <si>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</si>
  <si>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</si>
  <si>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</si>
  <si>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</si>
  <si>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</si>
  <si>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</si>
  <si>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</si>
  <si>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</si>
  <si>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</si>
  <si>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</si>
  <si>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</si>
  <si>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</si>
  <si>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</si>
  <si>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</si>
  <si>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</si>
  <si>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</si>
  <si>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</si>
  <si>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</si>
  <si>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</si>
  <si>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</si>
  <si>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</si>
  <si>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</si>
  <si>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</si>
  <si>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</si>
  <si>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</si>
  <si>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</si>
  <si>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</si>
  <si>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</si>
  <si>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</si>
  <si>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</si>
  <si>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</si>
  <si>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</si>
  <si>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</si>
  <si>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</si>
  <si>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</si>
  <si>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</si>
  <si>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</si>
  <si>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</si>
  <si>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</si>
  <si>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</si>
  <si>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</si>
  <si>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</si>
  <si>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</si>
  <si>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</si>
  <si>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</si>
  <si>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</si>
  <si>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</si>
  <si>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</si>
  <si>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</si>
  <si>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</si>
  <si>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</si>
  <si>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</si>
  <si>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</si>
  <si>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</si>
  <si>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</si>
  <si>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</si>
  <si>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</si>
  <si>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</si>
  <si>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</si>
  <si>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</si>
  <si>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</si>
  <si>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</si>
  <si>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</si>
  <si>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</si>
  <si>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</si>
  <si>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</si>
  <si>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</si>
  <si>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</si>
  <si>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</si>
  <si>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</si>
  <si>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</si>
  <si>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</si>
  <si>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</si>
  <si>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</si>
  <si>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</si>
  <si>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</si>
  <si>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</si>
  <si>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</si>
  <si>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</si>
  <si>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</si>
  <si>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</si>
  <si>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</si>
  <si>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</si>
  <si>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</si>
  <si>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</si>
  <si>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</si>
  <si>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</si>
  <si>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</si>
  <si>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</si>
  <si>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</si>
  <si>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</si>
  <si>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</si>
  <si>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</si>
  <si>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</si>
  <si>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</si>
  <si>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</si>
  <si>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</si>
  <si>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</si>
  <si>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</si>
  <si>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</si>
  <si>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</si>
  <si>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</si>
  <si>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</si>
  <si>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</si>
  <si>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</si>
  <si>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</si>
  <si>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</si>
  <si>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</si>
  <si>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</si>
  <si>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</si>
  <si>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</si>
  <si>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</si>
  <si>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</si>
  <si>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</si>
  <si>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</si>
  <si>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</si>
  <si>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</si>
  <si>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</si>
  <si>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</si>
  <si>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</si>
  <si>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</si>
  <si>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</si>
  <si>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</si>
  <si>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</si>
  <si>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</si>
  <si>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</si>
  <si>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</si>
  <si>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</si>
  <si>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</si>
  <si>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</si>
  <si>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</si>
  <si>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</si>
  <si>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</si>
  <si>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</si>
  <si>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</si>
  <si>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</si>
  <si>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</si>
  <si>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</si>
  <si>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</si>
  <si>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</si>
  <si>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</si>
  <si>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</si>
  <si>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</si>
  <si>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</si>
  <si>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</si>
  <si>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</si>
  <si>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</si>
  <si>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</si>
  <si>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</si>
  <si>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</si>
  <si>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</si>
  <si>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</si>
  <si>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</si>
  <si>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</si>
  <si>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</si>
  <si>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</si>
  <si>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</si>
  <si>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</si>
  <si>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</si>
  <si>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</si>
  <si>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</si>
  <si>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</si>
  <si>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</si>
  <si>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</si>
  <si>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</si>
  <si>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</si>
  <si>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</si>
  <si>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</si>
  <si>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</si>
  <si>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</si>
  <si>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</si>
  <si>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</si>
  <si>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</si>
  <si>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</si>
  <si>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</si>
  <si>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</si>
  <si>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</si>
  <si>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</si>
  <si>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</si>
  <si>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</si>
  <si>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</si>
  <si>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</si>
  <si>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</si>
  <si>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</si>
  <si>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</si>
  <si>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</si>
  <si>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</si>
  <si>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</si>
  <si>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</si>
  <si>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</si>
  <si>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</si>
  <si>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</si>
  <si>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</si>
  <si>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</si>
  <si>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</si>
  <si>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</si>
  <si>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</si>
  <si>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</si>
  <si>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</si>
  <si>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</si>
  <si>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</si>
  <si>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</si>
  <si>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</si>
  <si>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</si>
  <si>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</si>
  <si>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</si>
  <si>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</si>
  <si>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</si>
  <si>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</si>
  <si>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</si>
  <si>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</si>
  <si>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</si>
  <si>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</si>
  <si>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</si>
  <si>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</si>
  <si>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</si>
  <si>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</si>
  <si>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</si>
  <si>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</si>
  <si>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</si>
  <si>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</si>
  <si>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</si>
  <si>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</si>
  <si>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</si>
  <si>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</si>
  <si>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</si>
  <si>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</si>
  <si>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</si>
  <si>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</si>
  <si>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</si>
  <si>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</si>
  <si>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</si>
  <si>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</si>
  <si>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</si>
  <si>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</si>
  <si>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</si>
  <si>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</si>
  <si>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</si>
  <si>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</si>
  <si>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</si>
  <si>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</si>
  <si>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</si>
  <si>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</si>
  <si>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</si>
  <si>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</si>
  <si>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</si>
  <si>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</si>
  <si>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</si>
  <si>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</si>
  <si>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</si>
  <si>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</si>
  <si>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</si>
  <si>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</si>
  <si>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</si>
  <si>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</si>
  <si>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</si>
  <si>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</si>
  <si>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</si>
  <si>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</si>
  <si>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</si>
  <si>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</si>
  <si>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</si>
  <si>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</si>
  <si>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</si>
  <si>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</si>
  <si>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</si>
  <si>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</si>
  <si>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</si>
  <si>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</si>
  <si>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</si>
  <si>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</si>
  <si>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</si>
  <si>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</si>
  <si>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</si>
  <si>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</si>
  <si>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</si>
  <si>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</si>
  <si>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</si>
  <si>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</si>
  <si>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</si>
  <si>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</si>
  <si>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</si>
  <si>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</si>
  <si>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</si>
  <si>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</si>
  <si>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</si>
  <si>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</si>
  <si>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</si>
  <si>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</si>
  <si>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</si>
  <si>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</si>
  <si>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</si>
  <si>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</si>
  <si>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</si>
  <si>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</si>
  <si>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</si>
  <si>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</si>
  <si>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</si>
  <si>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</si>
  <si>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</si>
  <si>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</si>
  <si>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</si>
  <si>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</si>
  <si>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</si>
  <si>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</si>
  <si>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</si>
  <si>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</si>
  <si>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</si>
  <si>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</si>
  <si>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</si>
  <si>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</si>
  <si>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</si>
  <si>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</si>
  <si>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</si>
  <si>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</si>
  <si>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</si>
  <si>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</si>
  <si>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</si>
  <si>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</si>
  <si>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</si>
  <si>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</si>
  <si>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</si>
  <si>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</si>
  <si>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</si>
  <si>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</si>
  <si>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</si>
  <si>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</si>
  <si>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</si>
  <si>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</si>
  <si>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</si>
  <si>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</si>
  <si>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</si>
  <si>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</si>
  <si>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</si>
  <si>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</si>
  <si>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</si>
  <si>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</si>
  <si>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</si>
  <si>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</si>
  <si>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</si>
  <si>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</si>
  <si>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</si>
  <si>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</si>
  <si>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</si>
  <si>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</si>
  <si>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</si>
  <si>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</si>
  <si>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</si>
  <si>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</si>
  <si>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</si>
  <si>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</si>
  <si>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</si>
  <si>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</si>
  <si>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</si>
  <si>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</si>
  <si>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</si>
  <si>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</si>
  <si>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</si>
  <si>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</si>
  <si>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</si>
  <si>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</si>
  <si>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</si>
  <si>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</si>
  <si>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</si>
  <si>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</si>
  <si>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</si>
  <si>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</si>
  <si>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</si>
  <si>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</si>
  <si>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</si>
  <si>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</si>
  <si>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</si>
  <si>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</si>
  <si>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</si>
  <si>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</si>
  <si>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</si>
  <si>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</si>
  <si>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</si>
  <si>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</si>
  <si>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</si>
  <si>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</si>
  <si>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</si>
  <si>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</si>
  <si>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</si>
  <si>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</si>
  <si>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</si>
  <si>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</si>
  <si>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</si>
  <si>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</si>
  <si>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</si>
  <si>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</si>
  <si>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</si>
  <si>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</si>
  <si>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</si>
  <si>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</si>
  <si>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</si>
  <si>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</si>
  <si>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</si>
  <si>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</si>
  <si>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</si>
  <si>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</si>
  <si>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</si>
  <si>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</si>
  <si>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</si>
  <si>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</si>
  <si>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</si>
  <si>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</si>
  <si>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</si>
  <si>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</si>
  <si>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</si>
  <si>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</si>
  <si>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</si>
  <si>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</si>
  <si>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</si>
  <si>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</si>
  <si>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</si>
  <si>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</si>
  <si>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</si>
  <si>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</si>
  <si>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</si>
  <si>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</si>
  <si>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</si>
  <si>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</si>
  <si>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</si>
  <si>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</si>
  <si>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</si>
  <si>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</si>
  <si>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</si>
  <si>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</si>
  <si>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</si>
  <si>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</si>
  <si>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</si>
  <si>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</si>
  <si>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</si>
  <si>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</si>
  <si>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</si>
  <si>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</si>
  <si>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</si>
  <si>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</si>
  <si>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</si>
  <si>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</si>
  <si>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</si>
  <si>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</si>
  <si>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</si>
  <si>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</si>
  <si>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</si>
  <si>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</si>
  <si>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</si>
  <si>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</si>
  <si>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</si>
  <si>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</si>
  <si>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</si>
  <si>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</si>
  <si>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</si>
  <si>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</si>
  <si>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</si>
  <si>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</si>
  <si>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</si>
  <si>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</si>
  <si>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</si>
  <si>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</si>
  <si>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</si>
  <si>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</si>
  <si>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</si>
  <si>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</si>
  <si>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</si>
  <si>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</si>
  <si>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</si>
  <si>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</si>
  <si>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</si>
  <si>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</si>
  <si>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</si>
  <si>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</si>
  <si>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</si>
  <si>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</si>
  <si>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</si>
  <si>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</si>
  <si>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</si>
  <si>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</si>
  <si>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</si>
  <si>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</si>
  <si>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</si>
  <si>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</si>
  <si>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</si>
  <si>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</si>
  <si>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</si>
  <si>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</si>
  <si>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</si>
  <si>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</si>
  <si>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</si>
  <si>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</si>
  <si>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</si>
  <si>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</si>
  <si>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</si>
  <si>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</si>
  <si>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</si>
  <si>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</si>
  <si>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</si>
  <si>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</si>
  <si>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</si>
  <si>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</si>
  <si>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</si>
  <si>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</si>
  <si>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</si>
  <si>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</si>
  <si>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</si>
  <si>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</si>
  <si>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</si>
  <si>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</si>
  <si>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</si>
  <si>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</si>
  <si>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</si>
  <si>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</si>
  <si>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</si>
  <si>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</si>
  <si>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</si>
  <si>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</si>
  <si>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</si>
  <si>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</si>
  <si>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</si>
  <si>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</si>
  <si>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</si>
  <si>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</si>
  <si>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</si>
  <si>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</si>
  <si>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</si>
  <si>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</si>
  <si>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</si>
  <si>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</si>
  <si>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</si>
  <si>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</si>
  <si>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</si>
  <si>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</si>
  <si>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</si>
  <si>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</si>
  <si>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</si>
  <si>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</si>
  <si>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</si>
  <si>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</si>
  <si>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</si>
  <si>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</si>
  <si>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</si>
  <si>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</si>
  <si>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</si>
  <si>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</si>
  <si>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</si>
  <si>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</si>
  <si>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</si>
  <si>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</si>
  <si>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</si>
  <si>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</si>
  <si>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</si>
  <si>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</si>
  <si>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</si>
  <si>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</si>
  <si>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</si>
  <si>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</si>
  <si>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</si>
  <si>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</si>
  <si>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</si>
  <si>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</si>
  <si>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</si>
  <si>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</si>
  <si>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</si>
  <si>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</si>
  <si>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</si>
  <si>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</si>
  <si>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</si>
  <si>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</si>
  <si>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</si>
  <si>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</si>
  <si>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</si>
  <si>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</si>
  <si>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</si>
  <si>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</si>
  <si>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</si>
  <si>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</si>
  <si>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</si>
  <si>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</si>
  <si>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</si>
  <si>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</si>
  <si>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</si>
  <si>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</si>
  <si>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</si>
  <si>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</si>
  <si>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</si>
  <si>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</si>
  <si>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</si>
  <si>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</si>
  <si>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</si>
  <si>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</si>
  <si>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</si>
  <si>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</si>
  <si>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</si>
  <si>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</si>
  <si>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</si>
  <si>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</si>
  <si>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</si>
  <si>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</si>
  <si>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</si>
  <si>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</si>
  <si>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</si>
  <si>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</si>
  <si>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</si>
  <si>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</si>
  <si>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</si>
  <si>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</si>
  <si>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</si>
  <si>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</si>
  <si>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</si>
  <si>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</si>
  <si>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</si>
  <si>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</si>
  <si>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</si>
  <si>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</si>
  <si>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</si>
  <si>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</si>
  <si>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</si>
  <si>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</si>
  <si>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</si>
  <si>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</si>
  <si>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</si>
  <si>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</si>
  <si>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</si>
  <si>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</si>
  <si>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</si>
  <si>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</si>
  <si>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</si>
  <si>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</si>
  <si>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</si>
  <si>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</si>
  <si>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</si>
  <si>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</si>
  <si>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</si>
  <si>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</si>
  <si>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</si>
  <si>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</si>
  <si>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</si>
  <si>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</si>
  <si>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</si>
  <si>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</si>
  <si>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</si>
  <si>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</si>
  <si>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</si>
  <si>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</si>
  <si>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</si>
  <si>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</si>
  <si>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</si>
  <si>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</si>
  <si>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</si>
  <si>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</si>
  <si>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</si>
  <si>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</si>
  <si>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</si>
  <si>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</si>
  <si>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</si>
  <si>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</si>
  <si>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</si>
  <si>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</si>
  <si>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</si>
  <si>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</si>
  <si>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</si>
  <si>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</si>
  <si>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</si>
  <si>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</si>
  <si>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</si>
  <si>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</si>
  <si>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</si>
  <si>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</si>
  <si>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</si>
  <si>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</si>
  <si>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</si>
  <si>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</si>
  <si>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</si>
  <si>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</si>
  <si>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</si>
  <si>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</si>
  <si>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</si>
  <si>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</si>
  <si>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</si>
  <si>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</si>
  <si>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</si>
  <si>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</si>
  <si>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</si>
  <si>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</si>
  <si>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</si>
  <si>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</si>
  <si>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</si>
  <si>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</si>
  <si>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</si>
  <si>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</si>
  <si>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</si>
  <si>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</si>
  <si>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</si>
  <si>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</si>
  <si>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</si>
  <si>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</si>
  <si>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</si>
  <si>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</si>
  <si>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</si>
  <si>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</si>
  <si>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</si>
  <si>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</si>
  <si>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</si>
  <si>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</si>
  <si>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</si>
  <si>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</si>
  <si>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</si>
  <si>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</si>
  <si>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</si>
  <si>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</si>
  <si>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</si>
  <si>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</si>
  <si>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</si>
  <si>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</si>
  <si>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</si>
  <si>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</si>
  <si>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</si>
  <si>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</si>
  <si>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</si>
  <si>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</si>
  <si>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</si>
  <si>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</si>
  <si>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</si>
  <si>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</si>
  <si>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</si>
  <si>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</si>
  <si>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</si>
  <si>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</si>
  <si>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</si>
  <si>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</si>
  <si>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</si>
  <si>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</si>
  <si>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</si>
  <si>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</si>
  <si>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</si>
  <si>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</si>
  <si>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</si>
  <si>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</si>
  <si>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</si>
  <si>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</si>
  <si>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</si>
  <si>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</si>
  <si>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</si>
  <si>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</si>
  <si>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</si>
  <si>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</si>
  <si>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</si>
  <si>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</si>
  <si>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</si>
  <si>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</si>
  <si>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</si>
  <si>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</si>
  <si>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</si>
  <si>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</si>
  <si>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</si>
  <si>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</si>
  <si>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</si>
  <si>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</si>
  <si>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</si>
  <si>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</si>
  <si>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</si>
  <si>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</si>
  <si>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</si>
  <si>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</si>
  <si>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</si>
  <si>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</si>
  <si>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</si>
  <si>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</si>
  <si>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</si>
  <si>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</si>
  <si>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</si>
  <si>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</si>
  <si>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</si>
  <si>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</si>
  <si>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</si>
  <si>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</si>
  <si>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</si>
  <si>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</si>
  <si>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</si>
  <si>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</si>
  <si>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</si>
  <si>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</si>
  <si>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</si>
  <si>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</si>
  <si>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</si>
  <si>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</si>
  <si>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</si>
  <si>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</si>
  <si>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</si>
  <si>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</si>
  <si>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</si>
  <si>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</si>
  <si>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</si>
  <si>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</si>
  <si>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</si>
  <si>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</si>
  <si>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</si>
  <si>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</si>
  <si>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</si>
  <si>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</si>
  <si>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</si>
  <si>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</si>
  <si>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</si>
  <si>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</si>
  <si>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</si>
  <si>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</si>
  <si>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</si>
  <si>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</si>
  <si>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</si>
  <si>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</si>
  <si>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</si>
  <si>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</si>
  <si>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</si>
  <si>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</si>
  <si>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</si>
  <si>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</si>
  <si>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</si>
  <si>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</si>
  <si>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</si>
  <si>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</si>
  <si>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</si>
  <si>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</si>
  <si>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</si>
  <si>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</si>
  <si>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</si>
  <si>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</si>
  <si>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</si>
  <si>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</si>
  <si>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</si>
  <si>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</si>
  <si>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</si>
  <si>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</si>
  <si>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</si>
  <si>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</si>
  <si>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</si>
  <si>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</si>
  <si>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</si>
  <si>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</si>
  <si>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</si>
  <si>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</si>
  <si>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</si>
  <si>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</si>
  <si>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</si>
  <si>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</si>
  <si>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</si>
  <si>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</si>
  <si>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</si>
  <si>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</si>
  <si>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</si>
  <si>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</si>
  <si>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</si>
  <si>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</si>
  <si>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</si>
  <si>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</si>
  <si>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</si>
  <si>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</si>
  <si>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</si>
  <si>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</si>
  <si>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</si>
  <si>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</si>
  <si>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</si>
  <si>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</si>
  <si>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</si>
  <si>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</si>
  <si>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</si>
  <si>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</si>
  <si>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</si>
  <si>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</si>
  <si>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</si>
  <si>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</si>
  <si>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</si>
  <si>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</si>
  <si>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</si>
  <si>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</si>
  <si>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</si>
  <si>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</si>
  <si>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</si>
  <si>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</si>
  <si>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</si>
  <si>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</si>
  <si>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</si>
  <si>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</si>
  <si>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</si>
  <si>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</si>
  <si>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</si>
  <si>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</si>
  <si>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</si>
  <si>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</si>
  <si>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</si>
  <si>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</si>
  <si>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</si>
  <si>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</si>
  <si>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</si>
  <si>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</si>
  <si>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</si>
  <si>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</si>
  <si>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</si>
  <si>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</si>
  <si>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</si>
  <si>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</si>
  <si>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</si>
  <si>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</si>
  <si>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</si>
  <si>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</si>
  <si>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</si>
  <si>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</si>
  <si>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</si>
  <si>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</si>
  <si>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</si>
  <si>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</si>
  <si>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</si>
  <si>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</si>
  <si>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</si>
  <si>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</si>
  <si>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</si>
  <si>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</si>
  <si>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</si>
  <si>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</si>
  <si>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</si>
  <si>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</si>
  <si>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</si>
  <si>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</si>
  <si>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</si>
  <si>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</si>
  <si>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</si>
  <si>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</si>
  <si>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</si>
  <si>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</si>
  <si>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</si>
  <si>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</si>
  <si>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</si>
  <si>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</si>
  <si>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</si>
  <si>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</si>
  <si>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</si>
  <si>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</si>
  <si>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</si>
  <si>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</si>
  <si>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</si>
  <si>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</si>
  <si>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</si>
  <si>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</si>
  <si>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</si>
  <si>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</si>
  <si>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</si>
  <si>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</si>
  <si>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</si>
  <si>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</si>
  <si>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</si>
  <si>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</si>
  <si>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</si>
  <si>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</si>
  <si>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</si>
  <si>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</si>
  <si>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</si>
  <si>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</si>
  <si>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</si>
  <si>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</si>
  <si>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</si>
  <si>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</si>
  <si>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</si>
  <si>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</si>
  <si>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</si>
  <si>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</si>
  <si>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</si>
  <si>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</si>
  <si>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</si>
  <si>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</si>
  <si>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</si>
  <si>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</si>
  <si>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</si>
  <si>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</si>
  <si>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</si>
  <si>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</si>
  <si>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</si>
  <si>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</si>
  <si>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</si>
  <si>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</si>
  <si>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</si>
  <si>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</si>
  <si>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</si>
  <si>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</si>
  <si>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</si>
  <si>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</si>
  <si>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</si>
  <si>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</si>
  <si>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</si>
  <si>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</si>
  <si>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</si>
  <si>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</si>
  <si>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</si>
  <si>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</si>
  <si>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</si>
  <si>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</si>
  <si>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</si>
  <si>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</si>
  <si>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</si>
  <si>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</si>
  <si>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</si>
  <si>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</si>
  <si>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</si>
  <si>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</si>
  <si>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</si>
  <si>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</si>
  <si>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</si>
  <si>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</si>
  <si>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</si>
  <si>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</si>
  <si>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</si>
  <si>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</si>
  <si>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</si>
  <si>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</si>
  <si>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</si>
  <si>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</si>
  <si>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</si>
  <si>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</si>
  <si>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</si>
  <si>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</si>
  <si>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</si>
  <si>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</si>
  <si>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</si>
  <si>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</si>
  <si>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</si>
  <si>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</si>
  <si>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</si>
  <si>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</si>
  <si>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</si>
  <si>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</si>
  <si>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</si>
  <si>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</si>
  <si>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</si>
  <si>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</si>
  <si>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</si>
  <si>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</si>
  <si>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</si>
  <si>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</si>
  <si>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</si>
  <si>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</si>
  <si>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</si>
  <si>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</si>
  <si>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</si>
  <si>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</si>
  <si>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</si>
  <si>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</si>
  <si>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</si>
  <si>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</si>
  <si>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</si>
  <si>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</si>
  <si>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</si>
  <si>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</si>
  <si>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</si>
  <si>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</si>
  <si>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</si>
  <si>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</si>
  <si>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</si>
  <si>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</si>
  <si>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</si>
  <si>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</si>
  <si>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</si>
  <si>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</si>
  <si>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</si>
  <si>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</si>
  <si>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</si>
  <si>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</si>
  <si>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</si>
  <si>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</si>
  <si>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</si>
  <si>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</si>
  <si>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</si>
  <si>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</si>
  <si>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</si>
  <si>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</si>
  <si>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</si>
  <si>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</si>
  <si>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</si>
  <si>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</si>
  <si>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</si>
  <si>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</si>
  <si>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</si>
  <si>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</si>
  <si>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</si>
  <si>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</si>
  <si>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</si>
  <si>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</si>
  <si>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</si>
  <si>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</si>
  <si>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</si>
  <si>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</si>
  <si>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</si>
  <si>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</si>
  <si>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</si>
  <si>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</si>
  <si>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</si>
  <si>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</si>
  <si>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</si>
  <si>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</si>
  <si>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</si>
  <si>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</si>
  <si>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</si>
  <si>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</si>
  <si>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</si>
  <si>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</si>
  <si>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</si>
  <si>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</si>
  <si>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</si>
  <si>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</si>
  <si>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</si>
  <si>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</si>
  <si>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</si>
  <si>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</si>
  <si>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</si>
  <si>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</si>
  <si>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</si>
  <si>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</si>
  <si>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</si>
  <si>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</si>
  <si>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</si>
  <si>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</si>
  <si>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</si>
  <si>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</si>
  <si>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</si>
  <si>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</si>
  <si>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</si>
  <si>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</si>
  <si>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</si>
  <si>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</si>
  <si>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</si>
  <si>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</si>
  <si>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</si>
  <si>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</si>
  <si>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</si>
  <si>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</si>
  <si>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</si>
  <si>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</si>
  <si>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</si>
  <si>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</si>
  <si>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</si>
  <si>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</si>
  <si>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</si>
  <si>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</si>
  <si>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</si>
  <si>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</si>
  <si>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</si>
  <si>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</si>
  <si>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</si>
  <si>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</si>
  <si>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</si>
  <si>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</si>
  <si>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</si>
  <si>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</si>
  <si>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</si>
  <si>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</si>
  <si>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</si>
  <si>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</si>
  <si>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</si>
  <si>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</si>
  <si>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</si>
  <si>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</si>
  <si>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</si>
  <si>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</si>
  <si>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</si>
  <si>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</si>
  <si>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</si>
  <si>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</si>
  <si>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</si>
  <si>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</si>
  <si>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</si>
  <si>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</si>
  <si>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</si>
  <si>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</si>
  <si>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</si>
  <si>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</si>
  <si>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</si>
  <si>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</si>
  <si>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</si>
  <si>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</si>
  <si>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</si>
  <si>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</si>
  <si>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</si>
  <si>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</si>
  <si>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</si>
  <si>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</si>
  <si>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</si>
  <si>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</si>
  <si>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</si>
  <si>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</si>
  <si>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</si>
  <si>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</si>
  <si>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</si>
  <si>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</si>
  <si>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</si>
  <si>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</si>
  <si>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</si>
  <si>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</si>
  <si>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</si>
  <si>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</si>
  <si>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</si>
  <si>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</si>
  <si>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</si>
  <si>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</si>
  <si>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</si>
  <si>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</si>
  <si>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35 km</t>
  </si>
  <si>
    <t>PCM-20251201-00000366</t>
  </si>
  <si>
    <t xml:space="preserve">Restored by PG </t>
  </si>
  <si>
    <t>PCM-20251201-00000752</t>
  </si>
  <si>
    <t xml:space="preserve">ETA 30 min </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</si>
  <si>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</si>
  <si>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</si>
  <si>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</si>
  <si>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</si>
  <si>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</si>
  <si>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40 mins</t>
  </si>
  <si>
    <t>PCM-20251201-00000796</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</si>
  <si>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</si>
  <si>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</si>
  <si>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</si>
  <si>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</si>
  <si>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</si>
  <si>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</si>
  <si>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</si>
  <si>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</si>
  <si>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</si>
  <si>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PCM-20251201-00000733</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</si>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</sst>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2" totalsRowShown="0" headerRowDxfId="46" dataDxfId="45" headerRowBorderDxfId="43" tableBorderDxfId="44" totalsRowBorderDxfId="42">
  <autoFilter ref="A1:L2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2" totalsRowShown="0" headerRowDxfId="13" tableBorderDxfId="12">
  <autoFilter ref="A1:L47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329.57715659722453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7.194826388877118E-2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45992.525582523151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45992.525582523151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45992.525582523151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45992.525582523151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45992.525582523151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45992.525582523151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45992.525582523151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45992.525582523151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45992.525582523151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45992.525582523151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45992.525582523151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45992.525582523151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45992.525582523151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45992.525582523151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45992.525582523151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45992.525582523151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45992.525582523151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45992.525582523151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45992.525582523151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45992.525582523151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45992.525582523151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45992.525582523151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45992.525582523151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45992.525582523151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45992.525582523151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45992.525582523151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45992.525582523151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45992.525582523151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45992.525582523151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45992.525582523151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45992.525582523151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45992.525582523151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45992.525582523151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45992.525582523151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45992.525582523151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45992.525582523151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45992.525582523151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45992.525582523151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45992.525582523151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45992.525582523151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45992.525582523151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45992.525582523151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45992.525582523151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45992.525582523151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45992.525582523151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45992.525582523151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45992.525582523151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45992.525582523151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45992.525582523151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45992.525582523151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45992.525582523151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45992.525582523151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45992.525582523151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45992.525582523151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45992.525582523151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45992.525582523151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45992.525582523151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45992.525582523151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45992.525582523151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45992.525582523151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45992.525582523151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45992.525582523151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45992.525582523151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45992.525582523151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45992.525582523151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45992.525582523151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45992.525582523151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45992.525582523151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45992.525582523151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45992.525582523151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45992.525582523151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45992.525582523151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45992.525582523151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45992.525582523151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45992.525582523151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45992.525582523151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45992.525582523151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45992.525582523151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45992.525582523151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45992.525582523151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45992.525582523151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45992.525582523151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45992.525582523151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45992.525582523151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45992.525582523151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45992.525582523151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45992.525582523151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45992.525582523151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45992.525582523151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45992.525582523151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45992.525582523151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45992.525582523151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45992.525582523151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45992.525582523151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45992.525582523151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45992.525582523151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45992.525582523151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45992.525582523151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45992.525582523151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45992.525582523151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45992.525582523151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45992.525582523151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45992.525582523151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45992.525582523151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45992.525582523151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45992.525582523151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45992.525582523151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45992.525582523151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45992.525582523151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45992.525582523151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45992.525582523151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45992.525582523151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45992.525582523151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45992.525582523151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45992.525582523151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45992.525582523151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45992.525582523151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45992.525582523151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45992.525582523151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45992.525582523151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45992.525582523151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45992.525582523151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45992.525582523151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45992.525582523151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45992.525582523151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45992.525582523151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45992.525582523151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45992.525582523151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45992.525582523151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45992.525582523151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45992.525582523151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45992.525582523151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45992.525582523151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45992.525582523151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45992.525582523151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45992.525582523151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45992.525582523151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45992.525582523151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45992.525582523151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45992.525582523151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45992.525582523151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45992.525582523151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45992.525582523151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45992.525582523151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45992.525582523151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45992.525582523151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45992.525582523151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45992.525582523151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45992.525582523151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45992.525582523151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45992.525582523151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45992.525582523151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45992.525582523151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45992.525582523151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45992.525582523151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45992.525582523151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45992.525582523151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45992.525582523151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45992.525582523151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45992.525582523151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45992.525582523151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45992.525582523151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45992.525582523151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45992.525582523151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45992.525582523151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45992.525582523151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45992.525582523151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45992.525582523151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45992.525582523151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45992.525582523151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45992.525582523151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45992.525582523151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45992.525582523151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45992.525582523151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45992.525582523151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45992.525582523151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45992.525582523151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45992.525582523151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45992.525582523151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45992.525582523151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45992.525582523151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45992.525582523151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45992.525582523151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45992.525582523151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45992.525582523151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45992.525582523151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45992.525582523151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45992.525582523151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45992.525582523151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45992.525582523151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45992.525582523151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45992.525582523151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45992.525582523151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45992.525582523151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45992.525582523151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45992.525582523151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45992.525582523151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45992.525582523151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45992.525582523151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45992.525582523151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45992.525582523151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45992.525582523151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45992.525582523151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45992.525582523151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45992.525582523151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45992.525582523151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45992.525582523151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45992.525582523151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45992.525582523151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45992.525582523151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45992.525582523151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45992.525582523151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45992.525582523151</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167.5257445601892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8.1381635416692006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0.25344131944439141</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0.18969131945050322</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39198</v>
      </c>
      <c r="B7" s="18" t="str">
        <f>IFERROR(VLOOKUP(D7,DB!A:K,11,0),"")</f>
        <v>R2</v>
      </c>
      <c r="C7" s="18">
        <v>2</v>
      </c>
      <c r="D7" s="18" t="s">
        <v>18322</v>
      </c>
      <c r="E7" s="99" t="s">
        <v>39187</v>
      </c>
      <c r="F7" s="100">
        <v>45992.47896990741</v>
      </c>
      <c r="G7" s="101">
        <f ca="1">IFERROR(NOW()-F7,"-")</f>
        <v>4.6612615740741603E-2</v>
      </c>
      <c r="H7" s="100">
        <v>45992.471331018518</v>
      </c>
      <c r="I7" s="18" t="str">
        <f>IFERROR(VLOOKUP(D7,DB!A:F,6,0),"")</f>
        <v>SCECO</v>
      </c>
      <c r="J7" s="18" t="str">
        <f>IFERROR(VLOOKUP(D7,DB!A:G,7,0),"")</f>
        <v>Dead</v>
      </c>
      <c r="K7" s="19" t="s">
        <v>39199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45992.525582523151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45992.525582523151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45992.525582523151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45992.525582523151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45992.525582523151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45992.525582523151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45992.525582523151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45992.525582523151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45992.525582523151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45992.525582523151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45992.525582523151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45992.525582523151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45992.525582523151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45992.525582523151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45992.525582523151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45992.525582523151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45992.525582523151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45992.525582523151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45992.525582523151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45992.525582523151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45992.525582523151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45992.525582523151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45992.525582523151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45992.525582523151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45992.525582523151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45992.525582523151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45992.525582523151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45992.525582523151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45992.525582523151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45992.525582523151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45992.525582523151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45992.525582523151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45992.525582523151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45992.525582523151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45992.525582523151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45992.525582523151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45992.525582523151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45992.525582523151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45992.525582523151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45992.525582523151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45992.525582523151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45992.525582523151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45992.525582523151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45992.525582523151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45992.525582523151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45992.525582523151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45992.525582523151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45992.525582523151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45992.525582523151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45992.525582523151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45992.525582523151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45992.525582523151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45992.525582523151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45992.525582523151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45992.525582523151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45992.525582523151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45992.525582523151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45992.525582523151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45992.525582523151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45992.525582523151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45992.525582523151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45992.525582523151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45992.525582523151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45992.525582523151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45992.525582523151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45992.525582523151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45992.525582523151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45992.525582523151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45992.525582523151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45992.525582523151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45992.525582523151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45992.525582523151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45992.525582523151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45992.525582523151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45992.525582523151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45992.525582523151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45992.525582523151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45992.525582523151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45992.525582523151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45992.525582523151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45992.525582523151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45992.525582523151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45992.525582523151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45992.525582523151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45992.525582523151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45992.525582523151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45992.525582523151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45992.525582523151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45992.525582523151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45992.525582523151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45992.525582523151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45992.525582523151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45992.525582523151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45992.525582523151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45992.525582523151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45992.525582523151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45992.525582523151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45992.525582523151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45992.525582523151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45992.525582523151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45992.525582523151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45992.525582523151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45992.525582523151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45992.525582523151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45992.525582523151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45992.525582523151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45992.525582523151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45992.525582523151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45992.525582523151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45992.525582523151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45992.525582523151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45992.525582523151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45992.525582523151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45992.525582523151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45992.525582523151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45992.525582523151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45992.525582523151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45992.525582523151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45992.525582523151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45992.525582523151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45992.525582523151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45992.525582523151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45992.525582523151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45992.525582523151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45992.525582523151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45992.525582523151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45992.525582523151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45992.525582523151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45992.525582523151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45992.525582523151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45992.525582523151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45992.525582523151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45992.525582523151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45992.525582523151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45992.525582523151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45992.525582523151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45992.525582523151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45992.525582523151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45992.525582523151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45992.525582523151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45992.525582523151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45992.525582523151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45992.525582523151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45992.525582523151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45992.525582523151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45992.525582523151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45992.525582523151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45992.525582523151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45992.525582523151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45992.525582523151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45992.525582523151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45992.525582523151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45992.525582523151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45992.525582523151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45992.525582523151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45992.525582523151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45992.525582523151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45992.525582523151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45992.525582523151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45992.525582523151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45992.525582523151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45992.525582523151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45992.525582523151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45992.525582523151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45992.525582523151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45992.525582523151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45992.525582523151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45992.525582523151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45992.525582523151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45992.525582523151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45992.525582523151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45992.525582523151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45992.525582523151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45992.525582523151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45992.525582523151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45992.525582523151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45992.525582523151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45992.525582523151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45992.525582523151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45992.525582523151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45992.525582523151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45992.525582523151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45992.525582523151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45992.525582523151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45992.525582523151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45992.525582523151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45992.525582523151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45992.525582523151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45992.525582523151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45992.525582523151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45992.525582523151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45992.525582523151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45992.525582523151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45992.525582523151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45992.525582523151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45992.525582523151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45992.525582523151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45992.525582523151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45992.525582523151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45992.525582523151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45992.525582523151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45992.525582523151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45992.525582523151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45992.525582523151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45992.525582523151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45992.525582523151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45992.525582523151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45992.525582523151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45992.525582523151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45992.525582523151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45992.525582523151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45992.525582523151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45992.525582523151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45992.525582523151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45992.525582523151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45992.525582523151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45992.525582523151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45992.525582523151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45992.525582523151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45992.525582523151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45992.525582523151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45992.525582523151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45992.525582523151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45992.525582523151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45992.525582523151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45992.525582523151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45992.525582523151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45992.525582523151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45992.525582523151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45992.525582523151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45992.525582523151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45992.525582523151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45992.525582523151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45992.525582523151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45992.525582523151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45992.525582523151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45992.525582523151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45992.525582523151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45992.525582523151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45992.525582523151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45992.525582523151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45992.525582523151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45992.525582523151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45992.525582523151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45992.525582523151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45992.525582523151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45992.525582523151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45992.525582523151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45992.525582523151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45992.525582523151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45992.525582523151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45992.525582523151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45992.525582523151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45992.525582523151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45992.525582523151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45992.525582523151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45992.525582523151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45992.525582523151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45992.525582523151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45992.525582523151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45992.525582523151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45992.525582523151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45992.525582523151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45992.525582523151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45992.525582523151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45992.525582523151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45992.525582523151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45992.525582523151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45992.525582523151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45992.525582523151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45992.525582523151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45992.525582523151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45992.525582523151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45992.525582523151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45992.525582523151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45992.525582523151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45992.525582523151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45992.525582523151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45992.525582523151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45992.525582523151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45992.525582523151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45992.525582523151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45992.525582523151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45992.525582523151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45992.525582523151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45992.525582523151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45992.525582523151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45992.525582523151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45992.525582523151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45992.525582523151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45992.525582523151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45992.525582523151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45992.525582523151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45992.525582523151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45992.525582523151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45992.525582523151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45992.525582523151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45992.525582523151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45992.525582523151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45992.525582523151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45992.525582523151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45992.525582523151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45992.525582523151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45992.525582523151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45992.525582523151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45992.525582523151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45992.525582523151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45992.525582523151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45992.525582523151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45992.525582523151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45992.525582523151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45992.525582523151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45992.525582523151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45992.525582523151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45992.525582523151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45992.525582523151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45992.525582523151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45992.525582523151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45992.525582523151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45992.525582523151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45992.525582523151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45992.525582523151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45992.525582523151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45992.525582523151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45992.525582523151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45992.525582523151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45992.525582523151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45992.525582523151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45992.525582523151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45992.525582523151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45992.525582523151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45992.525582523151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45992.525582523151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45992.525582523151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45992.525582523151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45992.525582523151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45992.525582523151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45992.525582523151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45992.525582523151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45992.525582523151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45992.525582523151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45992.525582523151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45992.525582523151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45992.525582523151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45992.525582523151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45992.525582523151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45992.525582523151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45992.525582523151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45992.525582523151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45992.525582523151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45992.525582523151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45992.525582523151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45992.525582523151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45992.525582523151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45992.525582523151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45992.525582523151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45992.525582523151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45992.525582523151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45992.525582523151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45992.525582523151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45992.525582523151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45992.525582523151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45992.525582523151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45992.525582523151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45992.525582523151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45992.525582523151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45992.525582523151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45992.525582523151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45992.525582523151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45992.525582523151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45992.525582523151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45992.525582523151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45992.525582523151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45992.525582523151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45992.525582523151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45992.525582523151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45992.525582523151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45992.525582523151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45992.525582523151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45992.525582523151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45992.525582523151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45992.525582523151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45992.525582523151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45992.525582523151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45992.525582523151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45992.525582523151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45992.525582523151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45992.525582523151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45992.525582523151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45992.525582523151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45992.525582523151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45992.525582523151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45992.525582523151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45992.525582523151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45992.525582523151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45992.525582523151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45992.525582523151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45992.525582523151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45992.525582523151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45992.525582523151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45992.525582523151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45992.525582523151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45992.525582523151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45992.525582523151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45992.525582523151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45992.525582523151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45992.525582523151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45992.525582523151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45992.525582523151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45992.525582523151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45992.525582523151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45992.525582523151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45992.525582523151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45992.525582523151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45992.525582523151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45992.525582523151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45992.525582523151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45992.525582523151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45992.525582523151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45992.525582523151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45992.525582523151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45992.525582523151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45992.525582523151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45992.525582523151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45992.525582523151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45992.525582523151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45992.525582523151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45992.525582523151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45992.525582523151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45992.525582523151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45992.525582523151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45992.525582523151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45992.525582523151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45992.525582523151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45992.525582523151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45992.525582523151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45992.525582523151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45992.525582523151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45992.525582523151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45992.525582523151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45992.525582523151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45992.525582523151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45992.525582523151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45992.525582523151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45992.525582523151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45992.525582523151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45992.525582523151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45992.525582523151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45992.525582523151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45992.525582523151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45992.525582523151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45992.525582523151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45992.525582523151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45992.525582523151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45992.525582523151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45992.525582523151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45992.525582523151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45992.525582523151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45992.525582523151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45992.525582523151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45992.525582523151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45992.525582523151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45992.525582523151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45992.525582523151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45992.525582523151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45992.525582523151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45992.525582523151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45992.525582523151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45992.525582523151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45992.525582523151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45992.525582523151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45992.525582523151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45992.525582523151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45992.525582523151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45992.525582523151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45992.525582523151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45992.525582523151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45992.525582523151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45992.525582523151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45992.525582523151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45992.525582523151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45992.525582523151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45992.525582523151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45992.525582523151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45992.525582523151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45992.525582523151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45992.525582523151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45992.525582523151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45992.525582523151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45992.525582523151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45992.525582523151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45992.525582523151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45992.525582523151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45992.525582523151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45992.525582523151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45992.525582523151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45992.525582523151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45992.525582523151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45992.525582523151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45992.525582523151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45992.525582523151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45992.525582523151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45992.525582523151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45992.525582523151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45992.525582523151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45992.525582523151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45992.525582523151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45992.525582523151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45992.525582523151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45992.525582523151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45992.525582523151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45992.525582523151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45992.525582523151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45992.525582523151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45992.525582523151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45992.525582523151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45992.525582523151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45992.525582523151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45992.525582523151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45992.525582523151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45992.525582523151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45992.525582523151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45992.525582523151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45992.525582523151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45992.525582523151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45992.525582523151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45992.525582523151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45992.525582523151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45992.525582523151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45992.525582523151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45992.525582523151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45992.525582523151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45992.525582523151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45992.525582523151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45992.525582523151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45992.525582523151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45992.525582523151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45992.525582523151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45992.525582523151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45992.525582523151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45992.525582523151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45992.525582523151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45992.525582523151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45992.525582523151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45992.525582523151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45992.525582523151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45992.525582523151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45992.525582523151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45992.525582523151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45992.525582523151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45992.525582523151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45992.525582523151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45992.525582523151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45992.525582523151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45992.525582523151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45992.525582523151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45992.525582523151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45992.525582523151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45992.525582523151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45992.525582523151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45992.525582523151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45992.525582523151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45992.525582523151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45992.525582523151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45992.525582523151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45992.525582523151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45992.525582523151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45992.525582523151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45992.525582523151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45992.525582523151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45992.525582523151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45992.525582523151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45992.525582523151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45992.525582523151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45992.525582523151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45992.525582523151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45992.525582523151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45992.525582523151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45992.525582523151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45992.525582523151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45992.525582523151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45992.525582523151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45992.525582523151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45992.525582523151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45992.525582523151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45992.525582523151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45992.525582523151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45992.525582523151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45992.525582523151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45992.525582523151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45992.525582523151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45992.525582523151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45992.525582523151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45992.525582523151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45992.525582523151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45992.525582523151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45992.525582523151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45992.525582523151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45992.525582523151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45992.525582523151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45992.525582523151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45992.525582523151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45992.525582523151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45992.525582523151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45992.525582523151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45992.525582523151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45992.525582523151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45992.525582523151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45992.525582523151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45992.525582523151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45992.525582523151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45992.525582523151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45992.525582523151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45992.525582523151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45992.525582523151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45992.525582523151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45992.525582523151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45992.525582523151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45992.525582523151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45992.525582523151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45992.525582523151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45992.525582523151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45992.525582523151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45992.525582523151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45992.525582523151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45992.525582523151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45992.525582523151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45992.525582523151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45992.525582523151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45992.525582523151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45992.525582523151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45992.525582523151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45992.525582523151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45992.525582523151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45992.525582523151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45992.525582523151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45992.525582523151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45992.525582523151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45992.525582523151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45992.525582523151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45992.525582523151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45992.525582523151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45992.525582523151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45992.525582523151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45992.525582523151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45992.525582523151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45992.525582523151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45992.525582523151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45992.525582523151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45992.525582523151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45992.525582523151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45992.525582523151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45992.525582523151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45992.525582523151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45992.525582523151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45992.525582523151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45992.525582523151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45992.525582523151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45992.525582523151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45992.525582523151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45992.525582523151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45992.525582523151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45992.525582523151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45992.525582523151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45992.525582523151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45992.525582523151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45992.525582523151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45992.525582523151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45992.525582523151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45992.525582523151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45992.525582523151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45992.525582523151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45992.525582523151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45992.525582523151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45992.525582523151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45992.525582523151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45992.525582523151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45992.525582523151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45992.525582523151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45992.525582523151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45992.525582523151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45992.525582523151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45992.525582523151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45992.525582523151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45992.525582523151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45992.525582523151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45992.525582523151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45992.525582523151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45992.525582523151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45992.525582523151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45992.525582523151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45992.525582523151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45992.525582523151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45992.525582523151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45992.525582523151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45992.525582523151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45992.525582523151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45992.525582523151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45992.525582523151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45992.525582523151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45992.525582523151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45992.525582523151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45992.525582523151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45992.525582523151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45992.525582523151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45992.525582523151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45992.525582523151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45992.525582523151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45992.525582523151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45992.525582523151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45992.525582523151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45992.525582523151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45992.525582523151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45992.525582523151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45992.525582523151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45992.525582523151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45992.525582523151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45992.525582523151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45992.525582523151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45992.525582523151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45992.525582523151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45992.525582523151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45992.525582523151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45992.525582523151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45992.525582523151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45992.525582523151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45992.525582523151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45992.525582523151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45992.525582523151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45992.525582523151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45992.525582523151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45992.525582523151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45992.525582523151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45992.525582523151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45992.525582523151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45992.525582523151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45992.525582523151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45992.525582523151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45992.525582523151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45992.525582523151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45992.525582523151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45992.525582523151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45992.525582523151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45992.525582523151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45992.525582523151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45992.525582523151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45992.525582523151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45992.525582523151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45992.525582523151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45992.525582523151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45992.525582523151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45992.525582523151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45992.525582523151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45992.525582523151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45992.525582523151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45992.525582523151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45992.525582523151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45992.525582523151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45992.525582523151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45992.525582523151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45992.525582523151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45992.525582523151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45992.525582523151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45992.525582523151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45992.525582523151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45992.525582523151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45992.525582523151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45992.525582523151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45992.525582523151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45992.525582523151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45992.525582523151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45992.525582523151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45992.525582523151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45992.525582523151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45992.525582523151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45992.525582523151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45992.525582523151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45992.525582523151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45992.525582523151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45992.525582523151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45992.525582523151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45992.525582523151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45992.525582523151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45992.525582523151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45992.525582523151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45992.525582523151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45992.525582523151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45992.525582523151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45992.525582523151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45992.525582523151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45992.525582523151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45992.525582523151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45992.525582523151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45992.525582523151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45992.525582523151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45992.525582523151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45992.525582523151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45992.525582523151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45992.525582523151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45992.525582523151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45992.525582523151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45992.525582523151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45992.525582523151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45992.525582523151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45992.525582523151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45992.525582523151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45992.525582523151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45992.525582523151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45992.525582523151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45992.525582523151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45992.525582523151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45992.525582523151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45992.525582523151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45992.525582523151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45992.525582523151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45992.525582523151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45992.525582523151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45992.525582523151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45992.525582523151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45992.525582523151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45992.525582523151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45992.525582523151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45992.525582523151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45992.525582523151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45992.525582523151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45992.525582523151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45992.525582523151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45992.525582523151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45992.525582523151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45992.525582523151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45992.525582523151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45992.525582523151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45992.525582523151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45992.525582523151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45992.525582523151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45992.525582523151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45992.525582523151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45992.525582523151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45992.525582523151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45992.525582523151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45992.525582523151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45992.525582523151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45992.525582523151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45992.525582523151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45992.525582523151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45992.525582523151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45992.525582523151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45992.525582523151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45992.525582523151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45992.525582523151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45992.525582523151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45992.525582523151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45992.525582523151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45992.525582523151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45992.525582523151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45992.525582523151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45992.525582523151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45992.525582523151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45992.525582523151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45992.525582523151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45992.525582523151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45992.525582523151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45992.525582523151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45992.525582523151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45992.525582523151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45992.525582523151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45992.525582523151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45992.525582523151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45992.525582523151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45992.525582523151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45992.525582523151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45992.525582523151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45992.525582523151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45992.525582523151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45992.525582523151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45992.525582523151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45992.525582523151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45992.525582523151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45992.525582523151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45992.525582523151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45992.525582523151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45992.525582523151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45992.525582523151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45992.525582523151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45992.525582523151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45992.525582523151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45992.525582523151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45992.525582523151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45992.525582523151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45992.525582523151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45992.525582523151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45992.525582523151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45992.525582523151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45992.525582523151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45992.525582523151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45992.525582523151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45992.525582523151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45992.525582523151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45992.525582523151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45992.525582523151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45992.525582523151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45992.525582523151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45992.525582523151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45992.525582523151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45992.525582523151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45992.525582523151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45992.525582523151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45992.525582523151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45992.525582523151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45992.525582523151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45992.525582523151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45992.525582523151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45992.525582523151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45992.525582523151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45992.525582523151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45992.525582523151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45992.525582523151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45992.525582523151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45992.525582523151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45992.525582523151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45992.525582523151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45992.525582523151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45992.525582523151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45992.525582523151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45992.525582523151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45992.525582523151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45992.525582523151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45992.525582523151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45992.525582523151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45992.525582523151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45992.525582523151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45992.525582523151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45992.525582523151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45992.525582523151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45992.525582523151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45992.525582523151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45992.525582523151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45992.525582523151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45992.525582523151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45992.525582523151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45992.525582523151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45992.525582523151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45992.525582523151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45992.525582523151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45992.525582523151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45992.525582523151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45992.525582523151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45992.525582523151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45992.525582523151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45992.525582523151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45992.525582523151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45992.525582523151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45992.525582523151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45992.525582523151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45992.525582523151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45992.525582523151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45992.525582523151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45992.525582523151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45992.525582523151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45992.525582523151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45992.525582523151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45992.525582523151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45992.525582523151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45992.525582523151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45992.525582523151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45992.525582523151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45992.525582523151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45992.525582523151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45992.525582523151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45992.525582523151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45992.525582523151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45992.525582523151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45992.525582523151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45992.525582523151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45992.525582523151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45992.525582523151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45992.525582523151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45992.525582523151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45992.525582523151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45992.525582523151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45992.525582523151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45992.525582523151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45992.525582523151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45992.525582523151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45992.525582523151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45992.525582523151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45992.525582523151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45992.525582523151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45992.525582523151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45992.525582523151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45992.525582523151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45992.525582523151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45992.525582523151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45992.525582523151</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289.04486493055447</v>
      </c>
      <c r="H2" s="92">
        <v>45703.474768518521</v>
      </c>
      <c r="I2" s="92" t="str">
        <f>IFERROR(VLOOKUP(D2,DB!A:F,6,0),"")</f>
        <v>SCECO</v>
      </c>
      <c r="J2" s="92" t="str">
        <f>IFERROR(VLOOKUP(D2,DB!A:G,7,0),"")</f>
        <v>Dead</v>
      </c>
      <c r="K2" s="94" t="s">
        <v>39201</v>
      </c>
      <c r="L2" s="88" t="str">
        <f>IFERROR(VLOOKUP(D2,DB!A:I,9,0),"")</f>
        <v>Latis</v>
      </c>
    </row>
    <row r="3" spans="1:16" ht="36" customHeight="1">
      <c r="A3" s="110" t="s">
        <v>39202</v>
      </c>
      <c r="B3" s="110" t="s">
        <v>5395</v>
      </c>
      <c r="C3" s="90">
        <v>1</v>
      </c>
      <c r="D3" s="88" t="s">
        <v>29846</v>
      </c>
      <c r="E3" s="91" t="s">
        <v>39106</v>
      </c>
      <c r="F3" s="92"/>
      <c r="G3" s="93">
        <f t="shared" ref="G3:G14" ca="1" si="0">IFERROR(NOW()-F3,"")</f>
        <v>45992.525582523151</v>
      </c>
      <c r="H3" s="92">
        <v>45992.412245370368</v>
      </c>
      <c r="I3" s="110" t="str">
        <f>IFERROR(VLOOKUP(D3,DB!A:F,6,0),"")</f>
        <v>SCECO</v>
      </c>
      <c r="J3" s="110" t="str">
        <f>IFERROR(VLOOKUP(D3,DB!A:G,7,0),"")</f>
        <v>Dead</v>
      </c>
      <c r="K3" s="94" t="s">
        <v>39203</v>
      </c>
      <c r="L3" s="88" t="str">
        <f>IFERROR(VLOOKUP(#REF!,DB!A:I,9,0),"")</f>
        <v/>
      </c>
    </row>
    <row r="4" spans="1:16" ht="15" customHeight="1">
      <c r="A4" s="110" t="s">
        <v>39204</v>
      </c>
      <c r="B4" s="110" t="str">
        <f>IFERROR(VLOOKUP(D4,DB!A:K,11,0),"")</f>
        <v>R4</v>
      </c>
      <c r="C4" s="90">
        <v>1</v>
      </c>
      <c r="D4" s="88" t="s">
        <v>37620</v>
      </c>
      <c r="E4" s="91" t="s">
        <v>39106</v>
      </c>
      <c r="F4" s="92"/>
      <c r="G4" s="93">
        <f t="shared" ca="1" si="0"/>
        <v>45992.525582523151</v>
      </c>
      <c r="H4" s="92">
        <v>45992.490497685183</v>
      </c>
      <c r="I4" s="110" t="str">
        <f>IFERROR(VLOOKUP(D4,DB!A:F,6,0),"")</f>
        <v>Generator-SG</v>
      </c>
      <c r="J4" s="110" t="str">
        <f>IFERROR(VLOOKUP(D4,DB!A:G,7,0),"")</f>
        <v>Dead</v>
      </c>
      <c r="K4" s="94" t="s">
        <v>39205</v>
      </c>
      <c r="L4" s="88" t="str">
        <f>IFERROR(VLOOKUP(D4,DB!A:I,9,0),"")</f>
        <v>Latis</v>
      </c>
    </row>
    <row r="5" spans="1:16" ht="15" customHeight="1">
      <c r="A5" s="110" t="s">
        <v>39206</v>
      </c>
      <c r="B5" s="110" t="str">
        <f>IFERROR(VLOOKUP(D5,DB!A:K,11,0),"")</f>
        <v>R4</v>
      </c>
      <c r="C5" s="90">
        <v>1</v>
      </c>
      <c r="D5" s="88" t="s">
        <v>37349</v>
      </c>
      <c r="E5" s="91" t="s">
        <v>39106</v>
      </c>
      <c r="F5" s="92">
        <v>45992.496562499997</v>
      </c>
      <c r="G5" s="93">
        <f t="shared" ca="1" si="0"/>
        <v>2.9020023153861985E-2</v>
      </c>
      <c r="H5" s="92">
        <v>45992.487534722219</v>
      </c>
      <c r="I5" s="110" t="str">
        <f>IFERROR(VLOOKUP(D5,DB!A:F,6,0),"")</f>
        <v>SCECO</v>
      </c>
      <c r="J5" s="110" t="str">
        <f>IFERROR(VLOOKUP(D5,DB!A:G,7,0),"")</f>
        <v>Dead</v>
      </c>
      <c r="K5" s="94" t="s">
        <v>39207</v>
      </c>
      <c r="L5" s="88" t="str">
        <f>IFERROR(VLOOKUP(D5,DB!A:I,9,0),"")</f>
        <v>Latis</v>
      </c>
    </row>
    <row r="6" spans="1:16" ht="15" customHeight="1">
      <c r="A6" s="110"/>
      <c r="B6" s="110" t="str">
        <f>IFERROR(VLOOKUP(D6,DB!A:K,11,0),"")</f>
        <v/>
      </c>
      <c r="C6" s="90"/>
      <c r="D6" s="88"/>
      <c r="E6" s="91"/>
      <c r="F6" s="92"/>
      <c r="G6" s="93">
        <f t="shared" ca="1" si="0"/>
        <v>45992.525582523151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45992.525582523151</v>
      </c>
      <c r="H7" s="92"/>
      <c r="I7" s="110" t="str">
        <f>IFERROR(VLOOKUP(D7,DB!A:F,6,0),"")</f>
        <v/>
      </c>
      <c r="J7" s="110" t="str">
        <f>IFERROR(VLOOKUP(D7,DB!A:G,7,0),"")</f>
        <v/>
      </c>
      <c r="K7" s="94"/>
      <c r="L7" s="88" t="str">
        <f>IFERROR(VLOOKUP(D7,DB!A:I,9,0),"")</f>
        <v/>
      </c>
    </row>
    <row r="8" spans="1:16" ht="15" customHeight="1">
      <c r="A8" s="110"/>
      <c r="B8" s="110" t="str">
        <f>IFERROR(VLOOKUP(D9,DB!A:K,11,0),"")</f>
        <v/>
      </c>
      <c r="C8" s="90"/>
      <c r="D8" s="150"/>
      <c r="E8" s="91"/>
      <c r="F8" s="92"/>
      <c r="G8" s="93">
        <f t="shared" ca="1" si="0"/>
        <v>45992.525582523151</v>
      </c>
      <c r="H8" s="92"/>
      <c r="I8" s="110" t="str">
        <f>IFERROR(VLOOKUP(D9,DB!A:F,6,0),"")</f>
        <v/>
      </c>
      <c r="J8" s="110" t="str">
        <f>IFERROR(VLOOKUP(D9,DB!A:G,7,0),"")</f>
        <v/>
      </c>
      <c r="K8" s="94"/>
      <c r="L8" s="88" t="str">
        <f>IFERROR(VLOOKUP(D9,DB!A:I,9,0),"")</f>
        <v/>
      </c>
    </row>
    <row r="9" spans="1:16" ht="15" customHeight="1">
      <c r="A9" s="110"/>
      <c r="B9" s="110" t="str">
        <f>IFERROR(VLOOKUP(#REF!,DB!A:K,11,0),"")</f>
        <v/>
      </c>
      <c r="C9" s="90"/>
      <c r="D9" s="88"/>
      <c r="E9" s="91"/>
      <c r="F9" s="92"/>
      <c r="G9" s="93">
        <f t="shared" ca="1" si="0"/>
        <v>45992.525582523151</v>
      </c>
      <c r="H9" s="92"/>
      <c r="I9" s="110" t="str">
        <f>IFERROR(VLOOKUP(#REF!,DB!A:F,6,0),"")</f>
        <v/>
      </c>
      <c r="J9" s="110" t="str">
        <f>IFERROR(VLOOKUP(#REF!,DB!A:G,7,0),"")</f>
        <v/>
      </c>
      <c r="K9" s="94"/>
      <c r="L9" s="88" t="str">
        <f>IFERROR(VLOOKUP(#REF!,DB!A:I,9,0),"")</f>
        <v/>
      </c>
    </row>
    <row r="10" spans="1:16" ht="15" customHeight="1">
      <c r="A10" s="110"/>
      <c r="B10" s="110" t="str">
        <f>IFERROR(VLOOKUP(D10,DB!A:K,11,0),"")</f>
        <v/>
      </c>
      <c r="C10" s="90"/>
      <c r="D10" s="88"/>
      <c r="E10" s="91"/>
      <c r="F10" s="92"/>
      <c r="G10" s="93">
        <f t="shared" ca="1" si="0"/>
        <v>45992.525582523151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45992.525582523151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45992.525582523151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45992.525582523151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45992.525582523151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ref="G15:G78" ca="1" si="1">IFERROR(NOW()-F15,"")</f>
        <v>45992.525582523151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45992.525582523151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45992.525582523151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45992.525582523151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45992.525582523151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45992.525582523151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45992.525582523151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45992.525582523151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45992.525582523151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45992.525582523151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45992.525582523151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45992.525582523151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45992.525582523151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45992.525582523151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45992.525582523151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45992.525582523151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45992.525582523151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45992.525582523151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45992.525582523151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45992.525582523151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45992.525582523151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45992.525582523151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45992.525582523151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45992.525582523151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45992.525582523151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45992.525582523151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45992.525582523151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45992.525582523151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45992.525582523151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45992.525582523151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45992.525582523151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45992.525582523151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45992.525582523151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45992.525582523151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45992.525582523151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45992.525582523151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45992.525582523151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45992.525582523151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45992.525582523151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45992.525582523151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45992.525582523151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45992.525582523151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45992.525582523151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45992.525582523151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45992.525582523151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45992.525582523151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45992.525582523151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45992.525582523151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45992.525582523151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45992.525582523151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45992.525582523151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45992.525582523151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45992.525582523151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45992.525582523151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45992.525582523151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45992.525582523151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45992.525582523151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45992.525582523151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45992.525582523151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45992.525582523151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45992.525582523151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45992.525582523151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45992.525582523151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45992.525582523151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ref="G79:G142" ca="1" si="2">IFERROR(NOW()-F79,"")</f>
        <v>45992.525582523151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45992.525582523151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45992.525582523151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45992.525582523151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45992.525582523151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45992.525582523151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45992.525582523151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45992.525582523151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45992.525582523151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45992.525582523151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45992.525582523151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45992.525582523151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45992.525582523151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45992.525582523151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45992.525582523151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45992.525582523151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45992.525582523151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45992.525582523151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45992.525582523151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45992.525582523151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45992.525582523151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45992.525582523151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45992.525582523151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45992.525582523151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45992.525582523151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45992.525582523151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45992.525582523151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45992.525582523151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45992.525582523151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45992.525582523151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45992.525582523151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45992.525582523151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45992.525582523151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45992.525582523151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45992.525582523151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45992.525582523151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45992.525582523151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45992.525582523151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45992.525582523151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45992.525582523151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45992.525582523151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45992.525582523151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45992.525582523151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45992.525582523151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45992.525582523151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45992.525582523151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45992.525582523151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45992.525582523151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45992.525582523151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45992.525582523151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45992.525582523151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45992.525582523151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45992.525582523151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45992.525582523151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45992.525582523151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45992.525582523151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45992.525582523151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45992.525582523151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45992.525582523151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45992.525582523151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45992.525582523151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45992.525582523151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45992.525582523151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45992.525582523151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ref="G143:G206" ca="1" si="3">IFERROR(NOW()-F143,"")</f>
        <v>45992.525582523151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45992.525582523151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45992.525582523151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45992.525582523151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45992.525582523151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45992.525582523151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45992.525582523151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45992.525582523151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45992.525582523151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45992.525582523151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45992.525582523151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45992.525582523151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45992.525582523151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45992.525582523151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45992.525582523151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45992.525582523151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45992.525582523151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45992.525582523151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45992.525582523151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45992.525582523151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45992.525582523151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45992.525582523151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45992.525582523151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45992.525582523151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45992.525582523151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45992.525582523151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45992.525582523151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45992.525582523151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45992.525582523151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45992.525582523151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45992.525582523151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45992.525582523151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45992.525582523151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45992.525582523151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45992.525582523151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45992.525582523151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45992.525582523151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45992.525582523151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45992.525582523151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45992.525582523151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45992.525582523151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45992.525582523151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45992.525582523151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45992.525582523151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45992.525582523151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45992.525582523151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45992.525582523151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45992.525582523151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45992.525582523151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45992.525582523151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45992.525582523151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45992.525582523151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45992.525582523151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45992.525582523151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45992.525582523151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45992.525582523151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45992.525582523151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45992.525582523151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45992.525582523151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45992.525582523151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45992.525582523151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45992.525582523151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45992.525582523151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45992.525582523151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ref="G207:G252" ca="1" si="4">IFERROR(NOW()-F207,"")</f>
        <v>45992.525582523151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45992.525582523151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45992.525582523151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45992.525582523151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45992.525582523151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45992.525582523151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45992.525582523151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45992.525582523151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45992.525582523151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45992.525582523151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45992.525582523151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45992.525582523151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45992.525582523151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45992.525582523151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45992.525582523151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45992.525582523151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45992.525582523151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45992.525582523151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45992.525582523151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45992.525582523151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45992.525582523151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45992.525582523151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45992.525582523151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45992.525582523151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45992.525582523151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45992.525582523151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45992.525582523151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45992.525582523151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45992.525582523151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45992.525582523151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45992.525582523151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45992.525582523151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45992.525582523151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45992.525582523151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45992.525582523151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45992.525582523151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45992.525582523151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45992.525582523151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45992.525582523151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45992.525582523151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45992.525582523151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45992.525582523151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45992.525582523151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45992.525582523151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45992.525582523151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45992.525582523151</v>
      </c>
      <c r="H252" s="92"/>
      <c r="I252" s="110" t="str">
        <f>IFERROR(VLOOKUP(D252,DB!A:F,6,0),"")</f>
        <v/>
      </c>
      <c r="J252" s="110" t="str">
        <f>IFERROR(VLOOKUP(D252,DB!A:G,7,0),"")</f>
        <v/>
      </c>
      <c r="K252" s="94"/>
      <c r="L252" s="88" t="str">
        <f>IFERROR(VLOOKUP(D252,DB!A:I,9,0),"")</f>
        <v/>
      </c>
    </row>
  </sheetData>
  <dataValidations count="2">
    <dataValidation allowBlank="1" showInputMessage="1" showErrorMessage="1" sqref="E1" xr:uid="{A4F81451-56CC-4543-9497-104C4E44EE4B}"/>
    <dataValidation type="list" allowBlank="1" showInputMessage="1" showErrorMessage="1" sqref="E2:E2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tabSelected="1"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100.69352233796235</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39187</v>
      </c>
      <c r="F3" s="38">
        <v>45926.188877314817</v>
      </c>
      <c r="G3" s="105">
        <f t="shared" ref="G3" ca="1" si="0">IFERROR(NOW()-F3,"")</f>
        <v>66.336705208334024</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39187</v>
      </c>
      <c r="F4" s="107">
        <v>45948.661111111112</v>
      </c>
      <c r="G4" s="108">
        <f t="shared" ref="G4" ca="1" si="1">IFERROR(NOW()-F4,"")</f>
        <v>43.864471412038256</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11.152283912037092</v>
      </c>
      <c r="H5" s="136">
        <v>45981.360798611109</v>
      </c>
      <c r="I5" s="106" t="str">
        <f>IFERROR(VLOOKUP(D5,DB!A:F,6,0),"")</f>
        <v>SCECO</v>
      </c>
      <c r="J5" s="106" t="str">
        <f>IFERROR(VLOOKUP(D5,DB!A:G,7,0),"")</f>
        <v>Dead</v>
      </c>
      <c r="K5" s="106" t="s">
        <v>39215</v>
      </c>
      <c r="L5" s="106" t="str">
        <f>IFERROR(VLOOKUP(D5,DB!A:I,9,0),"")</f>
        <v>Latis</v>
      </c>
    </row>
    <row r="6" spans="1:13">
      <c r="A6" s="37"/>
      <c r="B6" s="37" t="str">
        <f>IFERROR(VLOOKUP(D6,DB!A:K,11,0),"")</f>
        <v/>
      </c>
      <c r="C6" s="37"/>
      <c r="D6" s="106"/>
      <c r="E6" s="37"/>
      <c r="F6" s="38"/>
      <c r="G6" s="135">
        <f ca="1">IFERROR(NOW()-F6,"")</f>
        <v>45992.525582523151</v>
      </c>
      <c r="H6" s="38"/>
      <c r="I6" s="37" t="str">
        <f>IFERROR(VLOOKUP(D6,DB!A:F,6,0),"")</f>
        <v/>
      </c>
      <c r="J6" s="37" t="str">
        <f>IFERROR(VLOOKUP(D6,DB!A:G,7,0),"")</f>
        <v/>
      </c>
      <c r="K6" s="37"/>
      <c r="L6" s="37" t="str">
        <f>IFERROR(VLOOKUP(D6,DB!A:I,9,0),"")</f>
        <v/>
      </c>
    </row>
    <row r="7" spans="1:13">
      <c r="A7" s="37"/>
      <c r="B7" s="37" t="str">
        <f>IFERROR(VLOOKUP(D7,DB!A:K,11,0),"")</f>
        <v/>
      </c>
      <c r="C7" s="37"/>
      <c r="D7" s="154"/>
      <c r="E7" s="37"/>
      <c r="F7" s="38"/>
      <c r="G7" s="135">
        <f ca="1">IFERROR(NOW()-F7,"")</f>
        <v>45992.525582523151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45992.525582523151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45992.525582523151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45992.525582523151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45992.525582523151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45992.525582523151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45992.525582523151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45992.525582523151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45992.525582523151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45992.525582523151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45992.525582523151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45992.525582523151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45992.525582523151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45992.525582523151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45992.525582523151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45992.525582523151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45992.525582523151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45992.525582523151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45992.525582523151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45992.525582523151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45992.525582523151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45992.525582523151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45992.525582523151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45992.525582523151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45992.525582523151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45992.525582523151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45992.525582523151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45992.525582523151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45992.525582523151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45992.525582523151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45992.525582523151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45992.525582523151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45992.525582523151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45992.525582523151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45992.525582523151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45992.525582523151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45992.525582523151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45992.525582523151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45992.525582523151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45992.525582523151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45992.525582523151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45992.525582523151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45992.525582523151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45992.525582523151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45992.525582523151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45992.525582523151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45992.525582523151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45992.525582523151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45992.525582523151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45992.525582523151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45992.525582523151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45992.525582523151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45992.525582523151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45992.525582523151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45992.525582523151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45992.525582523151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45992.525582523151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45992.525582523151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45992.525582523151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45992.525582523151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45992.525582523151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45992.525582523151</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45992.525582523151</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2"/>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1</v>
      </c>
      <c r="D2" s="119" t="s">
        <v>33791</v>
      </c>
      <c r="E2" s="142" t="s">
        <v>39187</v>
      </c>
      <c r="F2" s="121">
        <v>45992.473194444443</v>
      </c>
      <c r="G2" s="72">
        <f ca="1">IFERROR(NOW()-F2,"-")</f>
        <v>5.2388078707735986E-2</v>
      </c>
      <c r="H2" s="121">
        <v>45992.473194444443</v>
      </c>
      <c r="I2" s="119" t="str">
        <f>IFERROR(VLOOKUP(D2,DB!A:F,6,0),"")</f>
        <v>SCECO</v>
      </c>
      <c r="J2" s="119" t="str">
        <f>IFERROR(VLOOKUP(D2,DB!A:G,7,0),"")</f>
        <v>Vandalized</v>
      </c>
      <c r="K2" s="122" t="s">
        <v>39217</v>
      </c>
      <c r="L2" s="137" t="str">
        <f>IFERROR(VLOOKUP(D2,DB!A:I,9,0),"")</f>
        <v>Latis</v>
      </c>
    </row>
    <row r="3" spans="1:16382" ht="31.5" customHeight="1">
      <c r="A3" s="118"/>
      <c r="B3" s="119" t="str">
        <f>IFERROR(VLOOKUP(D3,DB!A:K,11,0),"")</f>
        <v/>
      </c>
      <c r="C3" s="120"/>
      <c r="D3" s="119"/>
      <c r="E3" s="142"/>
      <c r="F3" s="121"/>
      <c r="G3" s="72">
        <f ca="1">IFERROR(NOW()-F3,"-")</f>
        <v>45992.525582523151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45992.525582523151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45992.525582523151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45992.525582523151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45992.525582523151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45992.525582523151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45992.525582523151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45992.525582523151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45992.525582523151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45992.525582523151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45992.525582523151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45992.525582523151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45992.525582523151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45992.525582523151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45992.525582523151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45992.525582523151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45992.525582523151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45992.525582523151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45992.525582523151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45992.525582523151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45992.525582523151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45992.525582523151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45992.525582523151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45992.525582523151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45992.525582523151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45992.525582523151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45992.525582523151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45992.525582523151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45992.525582523151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45992.525582523151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45992.525582523151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45992.525582523151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45992.525582523151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45992.525582523151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45992.525582523151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45992.525582523151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45992.525582523151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45992.525582523151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45992.525582523151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45992.525582523151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45992.525582523151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45992.525582523151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45992.525582523151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45992.525582523151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45992.525582523151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45992.525582523151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45992.525582523151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45992.525582523151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45992.525582523151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45992.525582523151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45992.525582523151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45992.525582523151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45992.525582523151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45992.525582523151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45992.525582523151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45992.525582523151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45992.525582523151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45992.525582523151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45992.525582523151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45992.525582523151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45992.525582523151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45992.525582523151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45992.525582523151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45992.525582523151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45992.525582523151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45992.525582523151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45992.525582523151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45992.525582523151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45992.525582523151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45992.525582523151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45992.525582523151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45992.525582523151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45992.525582523151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45992.525582523151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45992.525582523151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45992.525582523151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45992.525582523151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45992.525582523151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45992.525582523151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45992.525582523151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45992.525582523151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45992.525582523151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45992.525582523151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45992.525582523151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45992.525582523151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45992.525582523151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45992.525582523151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45992.525582523151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45992.525582523151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45992.525582523151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45992.525582523151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45992.525582523151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45992.525582523151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45992.525582523151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45992.525582523151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45992.525582523151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45992.525582523151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45992.525582523151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45992.525582523151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45992.525582523151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45992.525582523151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45992.525582523151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45992.525582523151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45992.525582523151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45992.525582523151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45992.525582523151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45992.525582523151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45992.525582523151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45992.525582523151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45992.525582523151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45992.525582523151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45992.525582523151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45992.525582523151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45992.525582523151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45992.525582523151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45992.525582523151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45992.525582523151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45992.525582523151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45992.525582523151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45992.525582523151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45992.525582523151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45992.525582523151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45992.525582523151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45992.525582523151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45992.525582523151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45992.525582523151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45992.525582523151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45992.525582523151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45992.525582523151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45992.525582523151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45992.525582523151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45992.525582523151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45992.525582523151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45992.525582523151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45992.525582523151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45992.525582523151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45992.525582523151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45992.525582523151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45992.525582523151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45992.525582523151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45992.525582523151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45992.525582523151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45992.525582523151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45992.525582523151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45992.525582523151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45992.525582523151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45992.525582523151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45992.525582523151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45992.525582523151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45992.525582523151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45992.525582523151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45992.525582523151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45992.525582523151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45992.525582523151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45992.525582523151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45992.525582523151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45992.525582523151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45992.525582523151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45992.525582523151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45992.525582523151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45992.525582523151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45992.525582523151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45992.525582523151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45992.525582523151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45992.525582523151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45992.525582523151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45992.525582523151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45992.525582523151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45992.525582523151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45992.525582523151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45992.525582523151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45992.525582523151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45992.525582523151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45992.525582523151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45992.525582523151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45992.525582523151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45992.525582523151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45992.525582523151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45992.525582523151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45992.525582523151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45992.525582523151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45992.525582523151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45992.525582523151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45992.525582523151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45992.525582523151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45992.525582523151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45992.525582523151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45992.525582523151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45992.525582523151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45992.525582523151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45992.525582523151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45992.525582523151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45992.525582523151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45992.525582523151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45992.525582523151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45992.525582523151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45992.525582523151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45992.525582523151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45992.525582523151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45992.525582523151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45992.525582523151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45992.525582523151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45992.525582523151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45992.525582523151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45992.525582523151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45992.525582523151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45992.525582523151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45992.525582523151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45992.525582523151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45992.525582523151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45992.525582523151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45992.525582523151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45992.525582523151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45992.525582523151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45992.525582523151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45992.525582523151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45992.525582523151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45992.525582523151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45992.525582523151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45992.525582523151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45992.525582523151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45992.525582523151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45992.525582523151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45992.525582523151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45992.525582523151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45992.525582523151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45992.525582523151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45992.525582523151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45992.525582523151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45992.525582523151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45992.525582523151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45992.525582523151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45992.525582523151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45992.525582523151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45992.525582523151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45992.525582523151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45992.525582523151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45992.525582523151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45992.525582523151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45992.525582523151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45992.525582523151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45992.525582523151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45992.525582523151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45992.525582523151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45992.525582523151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45992.525582523151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45992.525582523151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45992.525582523151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45992.525582523151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45992.525582523151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45992.525582523151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45992.525582523151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45992.525582523151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45992.525582523151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45992.525582523151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45992.525582523151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45992.525582523151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45992.525582523151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45992.525582523151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45992.525582523151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45992.525582523151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45992.525582523151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45992.525582523151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45992.525582523151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45992.525582523151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45992.525582523151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45992.525582523151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45992.525582523151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45992.525582523151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45992.525582523151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45992.525582523151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45992.525582523151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45992.525582523151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45992.525582523151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45992.525582523151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45992.525582523151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45992.525582523151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45992.525582523151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45992.525582523151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45992.525582523151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45992.525582523151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45992.525582523151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45992.525582523151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45992.525582523151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45992.525582523151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45992.525582523151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45992.525582523151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45992.525582523151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45992.525582523151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45992.525582523151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45992.525582523151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45992.525582523151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45992.525582523151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45992.525582523151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45992.525582523151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45992.525582523151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45992.525582523151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45992.525582523151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45992.525582523151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45992.525582523151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45992.525582523151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45992.525582523151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45992.525582523151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45992.525582523151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45992.525582523151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45992.525582523151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45992.525582523151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45992.525582523151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45992.525582523151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45992.525582523151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45992.525582523151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45992.525582523151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45992.525582523151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45992.525582523151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45992.525582523151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45992.525582523151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45992.525582523151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45992.525582523151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45992.525582523151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45992.525582523151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45992.525582523151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45992.525582523151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45992.525582523151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45992.525582523151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45992.525582523151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45992.525582523151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45992.525582523151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45992.525582523151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45992.525582523151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45992.525582523151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45992.525582523151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45992.525582523151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45992.525582523151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45992.525582523151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45992.525582523151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45992.525582523151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45992.525582523151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45992.525582523151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45992.525582523151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45992.525582523151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45992.525582523151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45992.525582523151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45992.525582523151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45992.525582523151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45992.525582523151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45992.525582523151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45992.525582523151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45992.525582523151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45992.525582523151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45992.525582523151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45992.525582523151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45992.525582523151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45992.525582523151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45992.525582523151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45992.525582523151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45992.525582523151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45992.525582523151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45992.525582523151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45992.525582523151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45992.525582523151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45992.525582523151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45992.525582523151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45992.525582523151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45992.525582523151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45992.525582523151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45992.525582523151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45992.525582523151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45992.525582523151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45992.525582523151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45992.525582523151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45992.525582523151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45992.525582523151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45992.525582523151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45992.525582523151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45992.525582523151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45992.525582523151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45992.525582523151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45992.525582523151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45992.525582523151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45992.525582523151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45992.525582523151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45992.525582523151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45992.525582523151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45992.525582523151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45992.525582523151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45992.525582523151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45992.525582523151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45992.525582523151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45992.525582523151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45992.525582523151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45992.525582523151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45992.525582523151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45992.525582523151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45992.525582523151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45992.525582523151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45992.525582523151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45992.525582523151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45992.525582523151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45992.525582523151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45992.525582523151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45992.525582523151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45992.525582523151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45992.525582523151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45992.525582523151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45992.525582523151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45992.525582523151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45992.525582523151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45992.525582523151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45992.525582523151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45992.525582523151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45992.525582523151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45992.525582523151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45992.525582523151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45992.525582523151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45992.525582523151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45992.525582523151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45992.525582523151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45992.525582523151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45992.525582523151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45992.525582523151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45992.525582523151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45992.525582523151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45992.525582523151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45992.525582523151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45992.525582523151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45992.525582523151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45992.525582523151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45992.525582523151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45992.525582523151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45992.525582523151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45992.525582523151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45992.525582523151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45992.525582523151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45992.525582523151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45992.525582523151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45992.525582523151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45992.525582523151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45992.525582523151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45992.525582523151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45992.525582523151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45992.525582523151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45992.525582523151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45992.525582523151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45992.525582523151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45992.525582523151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45992.525582523151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45992.525582523151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45992.525582523151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45992.525582523151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45992.525582523151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45992.525582523151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45992.525582523151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45992.525582523151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45992.525582523151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45992.525582523151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45992.525582523151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45992.525582523151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45992.525582523151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45992.525582523151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45992.525582523151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45992.525582523151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45992.525582523151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45992.525582523151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45992.525582523151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45992.525582523151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45992.525582523151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45992.525582523151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45992.525582523151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45992.525582523151</v>
      </c>
      <c r="H471" s="121"/>
      <c r="I471" s="119" t="str">
        <f>IFERROR(VLOOKUP(D471,DB!A:F,6,0),"")</f>
        <v/>
      </c>
      <c r="J471" s="119" t="str">
        <f>IFERROR(VLOOKUP(D471,DB!A:G,7,0),"")</f>
        <v/>
      </c>
      <c r="K471" s="122"/>
      <c r="L471" s="137" t="str">
        <f>IFERROR(VLOOKUP(D471,DB!A:I,9,0),"")</f>
        <v/>
      </c>
    </row>
    <row r="472" spans="1:12" ht="31.5" customHeight="1">
      <c r="A472" s="143"/>
      <c r="B472" s="144" t="str">
        <f>IFERROR(VLOOKUP(D472,DB!A:K,11,0),"")</f>
        <v/>
      </c>
      <c r="C472" s="145"/>
      <c r="D472" s="144"/>
      <c r="E472" s="142"/>
      <c r="F472" s="146"/>
      <c r="G472" s="147">
        <f ca="1">IFERROR(NOW()-F472,"-")</f>
        <v>45992.525582523151</v>
      </c>
      <c r="H472" s="146"/>
      <c r="I472" s="144" t="str">
        <f>IFERROR(VLOOKUP(D472,DB!A:F,6,0),"")</f>
        <v/>
      </c>
      <c r="J472" s="144" t="str">
        <f>IFERROR(VLOOKUP(D472,DB!A:G,7,0),"")</f>
        <v/>
      </c>
      <c r="K472" s="148"/>
      <c r="L472" s="149" t="str">
        <f>IFERROR(VLOOKUP(D472,DB!A:I,9,0),"")</f>
        <v/>
      </c>
    </row>
  </sheetData>
  <dataValidations count="2">
    <dataValidation allowBlank="1" showInputMessage="1" showErrorMessage="1" sqref="E1" xr:uid="{9E1BC488-8814-4F8A-8DBE-742B3278AB71}"/>
    <dataValidation type="list" allowBlank="1" showInputMessage="1" showErrorMessage="1" sqref="E2:E4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2025-12-01T09:38:34Z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