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12" documentId="120_S{2AC9BD13-BADA-5192-A53E-5A8FF88502F6}" xr6:coauthVersionLast="47" xr6:coauthVersionMax="47" xr10:uidLastSave="{AF12AB87-B6F3-43A1-A88C-D14CAD3D121A}"/>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<sst xmlns="http://schemas.openxmlformats.org/spreadsheetml/2006/main" count="180326" uniqueCount="39127">
  <si>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</si>
  <si>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</si>
  <si>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</si>
  <si>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</si>
  <si>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</si>
  <si>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</si>
  <si>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</si>
  <si>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</si>
  <si>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</si>
  <si>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</si>
  <si>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</si>
  <si>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</si>
  <si>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</si>
  <si>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</si>
  <si>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</si>
  <si>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</si>
  <si>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</si>
  <si>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</si>
  <si>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</si>
  <si>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</si>
  <si>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</si>
  <si>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</si>
  <si>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</si>
  <si>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</si>
  <si>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</si>
  <si>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</si>
  <si>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</si>
  <si>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</si>
  <si>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</si>
  <si>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</si>
  <si>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</si>
  <si>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</si>
  <si>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</si>
  <si>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</si>
  <si>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</si>
  <si>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</si>
  <si>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</si>
  <si>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</si>
  <si>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</si>
  <si>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</si>
  <si>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</si>
  <si>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</si>
  <si>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</si>
  <si>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</si>
  <si>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</si>
  <si>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</si>
  <si>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</si>
  <si>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</si>
  <si>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</si>
  <si>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</si>
  <si>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</si>
  <si>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</si>
  <si>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</si>
  <si>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</si>
  <si>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</si>
  <si>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</si>
  <si>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</si>
  <si>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</si>
  <si>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</si>
  <si>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</si>
  <si>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</si>
  <si>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</si>
  <si>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</si>
  <si>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</si>
  <si>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</si>
  <si>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</si>
  <si>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</si>
  <si>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</si>
  <si>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</si>
  <si>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</si>
  <si>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</si>
  <si>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</si>
  <si>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</si>
  <si>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</si>
  <si>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</si>
  <si>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</si>
  <si>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</si>
  <si>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</si>
  <si>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</si>
  <si>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</si>
  <si>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</si>
  <si>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</si>
  <si>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</si>
  <si>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</si>
  <si>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</si>
  <si>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</si>
  <si>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</si>
  <si>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</si>
  <si>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</si>
  <si>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</si>
  <si>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</si>
  <si>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</si>
  <si>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</si>
  <si>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</si>
  <si>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</si>
  <si>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</si>
  <si>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</si>
  <si>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</si>
  <si>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</si>
  <si>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</si>
  <si>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</si>
  <si>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</si>
  <si>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</si>
  <si>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</si>
  <si>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</si>
  <si>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</si>
  <si>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</si>
  <si>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</si>
  <si>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</si>
  <si>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</si>
  <si>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</si>
  <si>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</si>
  <si>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</si>
  <si>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</si>
  <si>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</si>
  <si>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</si>
  <si>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</si>
  <si>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</si>
  <si>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</si>
  <si>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</si>
  <si>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</si>
  <si>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</si>
  <si>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</si>
  <si>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</si>
  <si>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</si>
  <si>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</si>
  <si>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</si>
  <si>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</si>
  <si>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</si>
  <si>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</si>
  <si>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</si>
  <si>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</si>
  <si>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</si>
  <si>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</si>
  <si>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</si>
  <si>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</si>
  <si>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</si>
  <si>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</si>
  <si>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</si>
  <si>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</si>
  <si>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</si>
  <si>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</si>
  <si>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</si>
  <si>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</si>
  <si>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</si>
  <si>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</si>
  <si>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</si>
  <si>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</si>
  <si>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</si>
  <si>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</si>
  <si>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</si>
  <si>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</si>
  <si>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</si>
  <si>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</si>
  <si>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</si>
  <si>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</si>
  <si>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</si>
  <si>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</si>
  <si>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</si>
  <si>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</si>
  <si>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</si>
  <si>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</si>
  <si>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</si>
  <si>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</si>
  <si>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</si>
  <si>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</si>
  <si>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</si>
  <si>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</si>
  <si>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</si>
  <si>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</si>
  <si>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</si>
  <si>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</si>
  <si>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</si>
  <si>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</si>
  <si>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</si>
  <si>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</si>
  <si>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</si>
  <si>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</si>
  <si>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</si>
  <si>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</si>
  <si>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</si>
  <si>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</si>
  <si>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</si>
  <si>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</si>
  <si>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</si>
  <si>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</si>
  <si>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</si>
  <si>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</si>
  <si>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</si>
  <si>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</si>
  <si>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</si>
  <si>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</si>
  <si>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</si>
  <si>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</si>
  <si>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</si>
  <si>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</si>
  <si>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</si>
  <si>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</si>
  <si>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</si>
  <si>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</si>
  <si>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</si>
  <si>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</si>
  <si>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</si>
  <si>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</si>
  <si>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</si>
  <si>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</si>
  <si>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</si>
  <si>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</si>
  <si>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</si>
  <si>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</si>
  <si>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</si>
  <si>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</si>
  <si>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</si>
  <si>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</si>
  <si>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</si>
  <si>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</si>
  <si>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</si>
  <si>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</si>
  <si>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</si>
  <si>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</si>
  <si>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</si>
  <si>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</si>
  <si>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</si>
  <si>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</si>
  <si>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</si>
  <si>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</si>
  <si>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</si>
  <si>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</si>
  <si>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</si>
  <si>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</si>
  <si>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</si>
  <si>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</si>
  <si>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</si>
  <si>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</si>
  <si>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</si>
  <si>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</si>
  <si>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</si>
  <si>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</si>
  <si>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</si>
  <si>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</si>
  <si>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</si>
  <si>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</si>
  <si>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</si>
  <si>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</si>
  <si>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</si>
  <si>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</si>
  <si>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</si>
  <si>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</si>
  <si>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</si>
  <si>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</si>
  <si>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</si>
  <si>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</si>
  <si>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</si>
  <si>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</si>
  <si>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</si>
  <si>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</si>
  <si>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</si>
  <si>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</si>
  <si>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</si>
  <si>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</si>
  <si>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</si>
  <si>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</si>
  <si>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</si>
  <si>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</si>
  <si>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</si>
  <si>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</si>
  <si>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</si>
  <si>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</si>
  <si>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</si>
  <si>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</si>
  <si>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</si>
  <si>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</si>
  <si>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</si>
  <si>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</si>
  <si>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</si>
  <si>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</si>
  <si>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</si>
  <si>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</si>
  <si>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</si>
  <si>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</si>
  <si>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</si>
  <si>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</si>
  <si>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</si>
  <si>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</si>
  <si>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</si>
  <si>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</si>
  <si>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</si>
  <si>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</si>
  <si>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</si>
  <si>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</si>
  <si>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</si>
  <si>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</si>
  <si>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</si>
  <si>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</si>
  <si>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</si>
  <si>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</si>
  <si>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</si>
  <si>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</si>
  <si>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</si>
  <si>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</si>
  <si>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</si>
  <si>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</si>
  <si>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</si>
  <si>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</si>
  <si>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</si>
  <si>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</si>
  <si>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</si>
  <si>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</si>
  <si>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</si>
  <si>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</si>
  <si>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</si>
  <si>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</si>
  <si>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</si>
  <si>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</si>
  <si>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</si>
  <si>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</si>
  <si>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</si>
  <si>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</si>
  <si>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</si>
  <si>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</si>
  <si>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</si>
  <si>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</si>
  <si>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</si>
  <si>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</si>
  <si>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</si>
  <si>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</si>
  <si>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</si>
  <si>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</si>
  <si>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</si>
  <si>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</si>
  <si>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</si>
  <si>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</si>
  <si>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</si>
  <si>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</si>
  <si>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</si>
  <si>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</si>
  <si>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</si>
  <si>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</si>
  <si>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</si>
  <si>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</si>
  <si>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</si>
  <si>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</si>
  <si>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</si>
  <si>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</si>
  <si>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</si>
  <si>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</si>
  <si>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</si>
  <si>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</si>
  <si>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</si>
  <si>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</si>
  <si>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</si>
  <si>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</si>
  <si>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</si>
  <si>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</si>
  <si>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</si>
  <si>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</si>
  <si>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</si>
  <si>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</si>
  <si>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</si>
  <si>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</si>
  <si>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</si>
  <si>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</si>
  <si>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</si>
  <si>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</si>
  <si>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</si>
  <si>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</si>
  <si>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</si>
  <si>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</si>
  <si>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</si>
  <si>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</si>
  <si>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</si>
  <si>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</si>
  <si>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</si>
  <si>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</si>
  <si>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</si>
  <si>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</si>
  <si>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</si>
  <si>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</si>
  <si>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</si>
  <si>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</si>
  <si>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</si>
  <si>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</si>
  <si>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</si>
  <si>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</si>
  <si>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</si>
  <si>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</si>
  <si>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</si>
  <si>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</si>
  <si>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</si>
  <si>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</si>
  <si>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</si>
  <si>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</si>
  <si>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</si>
  <si>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</si>
  <si>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</si>
  <si>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</si>
  <si>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</si>
  <si>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</si>
  <si>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</si>
  <si>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</si>
  <si>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</si>
  <si>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</si>
  <si>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</si>
  <si>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</si>
  <si>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</si>
  <si>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</si>
  <si>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</si>
  <si>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</si>
  <si>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</si>
  <si>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</si>
  <si>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</si>
  <si>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</si>
  <si>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</si>
  <si>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</si>
  <si>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</si>
  <si>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</si>
  <si>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</si>
  <si>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</si>
  <si>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</si>
  <si>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</si>
  <si>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</si>
  <si>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</si>
  <si>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</si>
  <si>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</si>
  <si>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</si>
  <si>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</si>
  <si>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</si>
  <si>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</si>
  <si>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</si>
  <si>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</si>
  <si>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</si>
  <si>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</si>
  <si>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</si>
  <si>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</si>
  <si>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</si>
  <si>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</si>
  <si>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</si>
  <si>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</si>
  <si>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</si>
  <si>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</si>
  <si>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</si>
  <si>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</si>
  <si>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</si>
  <si>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</si>
  <si>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</si>
  <si>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</si>
  <si>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</si>
  <si>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</si>
  <si>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</si>
  <si>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</si>
  <si>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</si>
  <si>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</si>
  <si>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</si>
  <si>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</si>
  <si>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</si>
  <si>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</si>
  <si>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</si>
  <si>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</si>
  <si>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</si>
  <si>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</si>
  <si>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</si>
  <si>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</si>
  <si>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</si>
  <si>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</si>
  <si>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</si>
  <si>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</si>
  <si>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</si>
  <si>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</si>
  <si>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</si>
  <si>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</si>
  <si>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</si>
  <si>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</si>
  <si>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</si>
  <si>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</si>
  <si>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</si>
  <si>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</si>
  <si>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</si>
  <si>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</si>
  <si>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</si>
  <si>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</si>
  <si>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</si>
  <si>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</si>
  <si>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</si>
  <si>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</si>
  <si>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</si>
  <si>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</si>
  <si>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</si>
  <si>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</si>
  <si>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</si>
  <si>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</si>
  <si>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</si>
  <si>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</si>
  <si>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</si>
  <si>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</si>
  <si>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</si>
  <si>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</si>
  <si>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</si>
  <si>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</si>
  <si>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</si>
  <si>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</si>
  <si>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</si>
  <si>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</si>
  <si>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</si>
  <si>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</si>
  <si>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</si>
  <si>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</si>
  <si>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</si>
  <si>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</si>
  <si>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</si>
  <si>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</si>
  <si>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</si>
  <si>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</si>
  <si>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</si>
  <si>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</si>
  <si>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</si>
  <si>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</si>
  <si>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</si>
  <si>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</si>
  <si>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</si>
  <si>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</si>
  <si>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</si>
  <si>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</si>
  <si>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</si>
  <si>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</si>
  <si>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</si>
  <si>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</si>
  <si>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</si>
  <si>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</si>
  <si>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</si>
  <si>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</si>
  <si>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</si>
  <si>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</si>
  <si>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</si>
  <si>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</si>
  <si>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</si>
  <si>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</si>
  <si>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</si>
  <si>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</si>
  <si>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</si>
  <si>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</si>
  <si>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</si>
  <si>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</si>
  <si>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</si>
  <si>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</si>
  <si>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</si>
  <si>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</si>
  <si>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</si>
  <si>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</si>
  <si>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</si>
  <si>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</si>
  <si>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</si>
  <si>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</si>
  <si>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</si>
  <si>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</si>
  <si>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</si>
  <si>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</si>
  <si>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</si>
  <si>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</si>
  <si>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</si>
  <si>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</si>
  <si>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</si>
  <si>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</si>
  <si>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</si>
  <si>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</si>
  <si>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</si>
  <si>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</si>
  <si>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</si>
  <si>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</si>
  <si>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</si>
  <si>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</si>
  <si>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</si>
  <si>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</si>
  <si>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</si>
  <si>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</si>
  <si>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</si>
  <si>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</si>
  <si>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</si>
  <si>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</si>
  <si>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</si>
  <si>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</si>
  <si>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</si>
  <si>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</si>
  <si>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</si>
  <si>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</si>
  <si>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</si>
  <si>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</si>
  <si>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</si>
  <si>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</si>
  <si>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</si>
  <si>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</si>
  <si>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</si>
  <si>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</si>
  <si>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</si>
  <si>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</si>
  <si>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</si>
  <si>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</si>
  <si>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</si>
  <si>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</si>
  <si>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</si>
  <si>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</si>
  <si>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</si>
  <si>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</si>
  <si>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</si>
  <si>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</si>
  <si>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</si>
  <si>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</si>
  <si>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</si>
  <si>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</si>
  <si>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</si>
  <si>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</si>
  <si>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</si>
  <si>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</si>
  <si>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</si>
  <si>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</si>
  <si>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</si>
  <si>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</si>
  <si>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</si>
  <si>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</si>
  <si>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</si>
  <si>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</si>
  <si>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</si>
  <si>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</si>
  <si>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</si>
  <si>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</si>
  <si>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</si>
  <si>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</si>
  <si>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</si>
  <si>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</si>
  <si>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</si>
  <si>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</si>
  <si>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</si>
  <si>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</si>
  <si>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</si>
  <si>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</si>
  <si>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</si>
  <si>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</si>
  <si>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</si>
  <si>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</si>
  <si>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</si>
  <si>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</si>
  <si>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</si>
  <si>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</si>
  <si>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</si>
  <si>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</si>
  <si>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</si>
  <si>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</si>
  <si>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</si>
  <si>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</si>
  <si>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</si>
  <si>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</si>
  <si>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</si>
  <si>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</si>
  <si>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</si>
  <si>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</si>
  <si>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</si>
  <si>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</si>
  <si>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</si>
  <si>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</si>
  <si>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</si>
  <si>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</si>
  <si>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</si>
  <si>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</si>
  <si>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</si>
  <si>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</si>
  <si>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</si>
  <si>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</si>
  <si>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</si>
  <si>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</si>
  <si>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</si>
  <si>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</si>
  <si>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</si>
  <si>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</si>
  <si>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</si>
  <si>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</si>
  <si>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</si>
  <si>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</si>
  <si>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</si>
  <si>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</si>
  <si>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</si>
  <si>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</si>
  <si>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</si>
  <si>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</si>
  <si>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</si>
  <si>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</si>
  <si>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</si>
  <si>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</si>
  <si>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</si>
  <si>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</si>
  <si>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</si>
  <si>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</si>
  <si>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</si>
  <si>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</si>
  <si>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</si>
  <si>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</si>
  <si>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</si>
  <si>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</si>
  <si>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</si>
  <si>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</si>
  <si>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</si>
  <si>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</si>
  <si>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</si>
  <si>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</si>
  <si>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</si>
  <si>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</si>
  <si>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</si>
  <si>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</si>
  <si>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</si>
  <si>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</si>
  <si>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</si>
  <si>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</si>
  <si>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</si>
  <si>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</si>
  <si>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</si>
  <si>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</si>
  <si>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</si>
  <si>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</si>
  <si>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</si>
  <si>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</si>
  <si>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</si>
  <si>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</si>
  <si>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</si>
  <si>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</si>
  <si>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</si>
  <si>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</si>
  <si>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</si>
  <si>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</si>
  <si>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</si>
  <si>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</si>
  <si>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</si>
  <si>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</si>
  <si>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</si>
  <si>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</si>
  <si>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</si>
  <si>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</si>
  <si>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</si>
  <si>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</si>
  <si>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</si>
  <si>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</si>
  <si>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</si>
  <si>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</si>
  <si>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</si>
  <si>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</si>
  <si>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</si>
  <si>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</si>
  <si>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</si>
  <si>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</si>
  <si>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</si>
  <si>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</si>
  <si>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</si>
  <si>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</si>
  <si>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</si>
  <si>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</si>
  <si>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</si>
  <si>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</si>
  <si>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</si>
  <si>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</si>
  <si>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</si>
  <si>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</si>
  <si>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</si>
  <si>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</si>
  <si>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</si>
  <si>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</si>
  <si>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</si>
  <si>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</si>
  <si>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</si>
  <si>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</si>
  <si>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</si>
  <si>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</si>
  <si>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</si>
  <si>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</si>
  <si>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</si>
  <si>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</si>
  <si>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</si>
  <si>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</si>
  <si>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</si>
  <si>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</si>
  <si>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</si>
  <si>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</si>
  <si>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</si>
  <si>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</si>
  <si>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</si>
  <si>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</si>
  <si>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</si>
  <si>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</si>
  <si>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</si>
  <si>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</si>
  <si>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</si>
  <si>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</si>
  <si>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</si>
  <si>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</si>
  <si>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</si>
  <si>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</si>
  <si>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</si>
  <si>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</si>
  <si>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</si>
  <si>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</si>
  <si>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</si>
  <si>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</si>
  <si>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</si>
  <si>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</si>
  <si>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</si>
  <si>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</si>
  <si>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</si>
  <si>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</si>
  <si>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</si>
  <si>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</si>
  <si>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</si>
  <si>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</si>
  <si>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</si>
  <si>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</si>
  <si>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</si>
  <si>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</si>
  <si>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</si>
  <si>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</si>
  <si>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</si>
  <si>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</si>
  <si>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</si>
  <si>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</si>
  <si>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</si>
  <si>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</si>
  <si>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</si>
  <si>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</si>
  <si>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</si>
  <si>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</si>
  <si>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</si>
  <si>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</si>
  <si>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</si>
  <si>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</si>
  <si>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</si>
  <si>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</si>
  <si>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</si>
  <si>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</si>
  <si>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</si>
  <si>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</si>
  <si>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</si>
  <si>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</si>
  <si>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</si>
  <si>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</si>
  <si>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</si>
  <si>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</si>
  <si>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</si>
  <si>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</si>
  <si>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</si>
  <si>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</si>
  <si>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</si>
  <si>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</si>
  <si>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</si>
  <si>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</si>
  <si>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</si>
  <si>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</si>
  <si>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</si>
  <si>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</si>
  <si>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</si>
  <si>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</si>
  <si>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</si>
  <si>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</si>
  <si>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</si>
  <si>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</si>
  <si>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</si>
  <si>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</si>
  <si>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</si>
  <si>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</si>
  <si>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</si>
  <si>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</si>
  <si>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</si>
  <si>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</si>
  <si>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</si>
  <si>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</si>
  <si>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</si>
  <si>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</si>
  <si>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</si>
  <si>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</si>
  <si>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</si>
  <si>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</si>
  <si>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</si>
  <si>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</si>
  <si>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</si>
  <si>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</si>
  <si>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</si>
  <si>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</si>
  <si>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</si>
  <si>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</si>
  <si>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</si>
  <si>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</si>
  <si>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</si>
  <si>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</si>
  <si>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</si>
  <si>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</si>
  <si>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</si>
  <si>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</si>
  <si>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</si>
  <si>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</si>
  <si>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</si>
  <si>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</si>
  <si>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</si>
  <si>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</si>
  <si>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</si>
  <si>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</si>
  <si>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</si>
  <si>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</si>
  <si>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</si>
  <si>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</si>
  <si>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</si>
  <si>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</si>
  <si>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</si>
  <si>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</si>
  <si>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</si>
  <si>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</si>
  <si>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</si>
  <si>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</si>
  <si>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</si>
  <si>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</si>
  <si>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</si>
  <si>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</si>
  <si>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</si>
  <si>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</si>
  <si>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</si>
  <si>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</si>
  <si>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</si>
  <si>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</si>
  <si>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</si>
  <si>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</si>
  <si>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</si>
  <si>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</si>
  <si>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</si>
  <si>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</si>
  <si>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</si>
  <si>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</si>
  <si>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</si>
  <si>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</si>
  <si>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</si>
  <si>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</si>
  <si>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</si>
  <si>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</si>
  <si>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</si>
  <si>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</si>
  <si>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</si>
  <si>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</si>
  <si>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</si>
  <si>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</si>
  <si>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</si>
  <si>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</si>
  <si>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</si>
  <si>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</si>
  <si>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</si>
  <si>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</si>
  <si>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</si>
  <si>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</si>
  <si>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</si>
  <si>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</si>
  <si>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</si>
  <si>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</si>
  <si>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</si>
  <si>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</si>
  <si>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</si>
  <si>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</si>
  <si>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</si>
  <si>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</si>
  <si>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</si>
  <si>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</si>
  <si>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</si>
  <si>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</si>
  <si>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</si>
  <si>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</si>
  <si>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</si>
  <si>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</si>
  <si>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</si>
  <si>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</si>
  <si>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</si>
  <si>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</si>
  <si>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</si>
  <si>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</si>
  <si>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</si>
  <si>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</si>
  <si>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</si>
  <si>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</si>
  <si>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</si>
  <si>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</si>
  <si>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</si>
  <si>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</si>
  <si>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</si>
  <si>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</si>
  <si>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</si>
  <si>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</si>
  <si>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</si>
  <si>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</si>
  <si>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</si>
  <si>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</si>
  <si>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</si>
  <si>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</si>
  <si>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</si>
  <si>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</si>
  <si>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</si>
  <si>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</si>
  <si>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</si>
  <si>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</si>
  <si>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</si>
  <si>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</si>
  <si>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</si>
  <si>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</si>
  <si>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</si>
  <si>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</si>
  <si>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</si>
  <si>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</si>
  <si>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</si>
  <si>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</si>
  <si>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</si>
  <si>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</si>
  <si>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</si>
  <si>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</si>
  <si>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</si>
  <si>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</si>
  <si>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</si>
  <si>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</si>
  <si>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</si>
  <si>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</si>
  <si>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</si>
  <si>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</si>
  <si>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</si>
  <si>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</si>
  <si>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</si>
  <si>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</si>
  <si>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</si>
  <si>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</si>
  <si>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</si>
  <si>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</si>
  <si>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</si>
  <si>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</si>
  <si>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</si>
  <si>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</si>
  <si>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</si>
  <si>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</si>
  <si>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</si>
  <si>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</si>
  <si>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</si>
  <si>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</si>
  <si>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</si>
  <si>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</si>
  <si>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</si>
  <si>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</si>
  <si>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</si>
  <si>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</si>
  <si>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</si>
  <si>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</si>
  <si>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</si>
  <si>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</si>
  <si>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</si>
  <si>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</si>
  <si>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</si>
  <si>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</si>
  <si>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</si>
  <si>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</si>
  <si>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</si>
  <si>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</si>
  <si>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</si>
  <si>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</si>
  <si>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</si>
  <si>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</si>
  <si>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</si>
  <si>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</si>
  <si>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</si>
  <si>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</si>
  <si>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</si>
  <si>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</si>
  <si>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</si>
  <si>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</si>
  <si>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</si>
  <si>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</si>
  <si>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</si>
  <si>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</si>
  <si>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</si>
  <si>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</si>
  <si>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</si>
  <si>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</si>
  <si>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</si>
  <si>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</si>
  <si>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</si>
  <si>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</si>
  <si>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</si>
  <si>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</si>
  <si>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</si>
  <si>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</si>
  <si>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</si>
  <si>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</si>
  <si>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</si>
  <si>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</si>
  <si>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</si>
  <si>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</si>
  <si>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</si>
  <si>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</si>
  <si>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</si>
  <si>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</si>
  <si>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</si>
  <si>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</si>
  <si>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</si>
  <si>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</si>
  <si>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</si>
  <si>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</si>
  <si>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</si>
  <si>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</si>
  <si>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</si>
  <si>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</si>
  <si>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</si>
  <si>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</si>
  <si>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</si>
  <si>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</si>
  <si>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</si>
  <si>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</si>
  <si>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</si>
  <si>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</si>
  <si>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</si>
  <si>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</si>
  <si>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</si>
  <si>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</si>
  <si>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</si>
  <si>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</si>
  <si>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</si>
  <si>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</si>
  <si>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</si>
  <si>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</si>
  <si>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</si>
  <si>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</si>
  <si>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</si>
  <si>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</si>
  <si>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</si>
  <si>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</si>
  <si>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</si>
  <si>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</si>
  <si>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</si>
  <si>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</si>
  <si>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</si>
  <si>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</si>
  <si>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</si>
  <si>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</si>
  <si>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</si>
  <si>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</si>
  <si>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</si>
  <si>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</si>
  <si>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</si>
  <si>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</si>
  <si>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</si>
  <si>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</si>
  <si>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</si>
  <si>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</si>
  <si>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</si>
  <si>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</si>
  <si>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</si>
  <si>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</si>
  <si>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</si>
  <si>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</si>
  <si>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</si>
  <si>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</si>
  <si>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</si>
  <si>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</si>
  <si>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</si>
  <si>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</si>
  <si>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</si>
  <si>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</si>
  <si>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</si>
  <si>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</si>
  <si>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</si>
  <si>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</si>
  <si>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</si>
  <si>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</si>
  <si>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</si>
  <si>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</si>
  <si>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</si>
  <si>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</si>
  <si>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</si>
  <si>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</si>
  <si>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</si>
  <si>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</si>
  <si>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</si>
  <si>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</si>
  <si>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</si>
  <si>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</si>
  <si>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</si>
  <si>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</si>
  <si>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</si>
  <si>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</si>
  <si>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</si>
  <si>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</si>
  <si>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</si>
  <si>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</si>
  <si>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</si>
  <si>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</si>
  <si>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</si>
  <si>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</si>
  <si>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</si>
  <si>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</si>
  <si>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</si>
  <si>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</si>
  <si>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</si>
  <si>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</si>
  <si>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</si>
  <si>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</si>
  <si>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</si>
  <si>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</si>
  <si>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</si>
  <si>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</si>
  <si>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</si>
  <si>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</si>
  <si>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</si>
  <si>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</si>
  <si>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</si>
  <si>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</si>
  <si>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</si>
  <si>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</si>
  <si>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</si>
  <si>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</si>
  <si>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</si>
  <si>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</si>
  <si>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</si>
  <si>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</si>
  <si>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</si>
  <si>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</si>
  <si>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</si>
  <si>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</si>
  <si>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</si>
  <si>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</si>
  <si>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</si>
  <si>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</si>
  <si>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</si>
  <si>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</si>
  <si>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</si>
  <si>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</si>
  <si>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</si>
  <si>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</si>
  <si>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</si>
  <si>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</si>
  <si>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</si>
  <si>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</si>
  <si>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</si>
  <si>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</si>
  <si>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</si>
  <si>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</si>
  <si>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</si>
  <si>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</si>
  <si>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</si>
  <si>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</si>
  <si>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</si>
  <si>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</si>
  <si>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</si>
  <si>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</si>
  <si>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</si>
  <si>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</si>
  <si>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</si>
  <si>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</si>
  <si>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</si>
  <si>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</si>
  <si>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</si>
  <si>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</si>
  <si>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</si>
  <si>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</si>
  <si>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</si>
  <si>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</si>
  <si>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</si>
  <si>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</si>
  <si>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</si>
  <si>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</si>
  <si>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</si>
  <si>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</si>
  <si>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</si>
  <si>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</si>
  <si>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</si>
  <si>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</si>
  <si>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</si>
  <si>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</si>
  <si>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</si>
  <si>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</si>
  <si>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</si>
  <si>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</si>
  <si>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</si>
  <si>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</si>
  <si>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</si>
  <si>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</si>
  <si>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</si>
  <si>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</si>
  <si>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</si>
  <si>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</si>
  <si>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</si>
  <si>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</si>
  <si>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</si>
  <si>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</si>
  <si>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</si>
  <si>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</si>
  <si>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</si>
  <si>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</si>
  <si>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</si>
  <si>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</si>
  <si>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</si>
  <si>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</si>
  <si>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</si>
  <si>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</si>
  <si>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</si>
  <si>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</si>
  <si>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</si>
  <si>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</si>
  <si>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</si>
  <si>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</si>
  <si>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</si>
  <si>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</si>
  <si>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</si>
  <si>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</si>
  <si>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</si>
  <si>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</si>
  <si>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</si>
  <si>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</si>
  <si>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</si>
  <si>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</si>
  <si>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</si>
  <si>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</si>
  <si>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</si>
  <si>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</si>
  <si>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</si>
  <si>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</si>
  <si>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</si>
  <si>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</si>
  <si>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</si>
  <si>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</si>
  <si>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</si>
  <si>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</si>
  <si>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</si>
  <si>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</si>
  <si>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</si>
  <si>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</si>
  <si>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</si>
  <si>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</si>
  <si>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</si>
  <si>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</si>
  <si>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</si>
  <si>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</si>
  <si>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</si>
  <si>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</si>
  <si>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</si>
  <si>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</si>
  <si>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</si>
  <si>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</si>
  <si>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</si>
  <si>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</si>
  <si>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</si>
  <si>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</si>
  <si>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</si>
  <si>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</si>
  <si>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</si>
  <si>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</si>
  <si>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</si>
  <si>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</si>
  <si>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</si>
  <si>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</si>
  <si>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</si>
  <si>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</si>
  <si>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</si>
  <si>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</si>
  <si>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</si>
  <si>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</si>
  <si>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</si>
  <si>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</si>
  <si>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</si>
  <si>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</si>
  <si>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</si>
  <si>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</si>
  <si>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</si>
  <si>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</si>
  <si>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</si>
  <si>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</si>
  <si>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</si>
  <si>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</si>
  <si>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</si>
  <si>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</si>
  <si>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</si>
  <si>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</si>
  <si>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</si>
  <si>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</si>
  <si>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</si>
  <si>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</si>
  <si>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</si>
  <si>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</si>
  <si>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</si>
  <si>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</si>
  <si>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</si>
  <si>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</si>
  <si>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</si>
  <si>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</si>
  <si>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</si>
  <si>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</si>
  <si>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</si>
  <si>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</si>
  <si>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</si>
  <si>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</si>
  <si>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</si>
  <si>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</si>
  <si>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</si>
  <si>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</si>
  <si>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</si>
  <si>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</si>
  <si>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</si>
  <si>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</si>
  <si>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</si>
  <si>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</si>
  <si>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</si>
  <si>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</si>
  <si>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</si>
  <si>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</si>
  <si>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</si>
  <si>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</si>
  <si>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</si>
  <si>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</si>
  <si>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</si>
  <si>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</si>
  <si>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</si>
  <si>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</si>
  <si>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</si>
  <si>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</si>
  <si>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</si>
  <si>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</si>
  <si>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</si>
  <si>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</si>
  <si>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</si>
  <si>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</si>
  <si>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</si>
  <si>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</si>
  <si>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</si>
  <si>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</si>
  <si>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</si>
  <si>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</si>
  <si>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</si>
  <si>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</si>
  <si>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</si>
  <si>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</si>
  <si>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</si>
  <si>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</si>
  <si>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</si>
  <si>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</si>
  <si>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</si>
  <si>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</si>
  <si>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</si>
  <si>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</si>
  <si>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</si>
  <si>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</si>
  <si>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</si>
  <si>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</si>
  <si>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</si>
  <si>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</si>
  <si>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</si>
  <si>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</si>
  <si>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</si>
  <si>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</si>
  <si>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</si>
  <si>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</si>
  <si>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</si>
  <si>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</si>
  <si>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</si>
  <si>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</si>
  <si>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</si>
  <si>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</si>
  <si>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</si>
  <si>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</si>
  <si>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</si>
  <si>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</si>
  <si>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</si>
  <si>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</si>
  <si>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</si>
  <si>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</si>
  <si>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</si>
  <si>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</si>
  <si>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</si>
  <si>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</si>
  <si>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</si>
  <si>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</si>
  <si>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</si>
  <si>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</si>
  <si>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</si>
  <si>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</si>
  <si>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</si>
  <si>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</si>
  <si>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</si>
  <si>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</si>
  <si>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</si>
  <si>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</si>
  <si>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</si>
  <si>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</si>
  <si>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</si>
  <si>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</si>
  <si>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</si>
  <si>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</si>
  <si>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</si>
  <si>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</si>
  <si>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</si>
  <si>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</si>
  <si>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</si>
  <si>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</si>
  <si>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</si>
  <si>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</si>
  <si>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</si>
  <si>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</si>
  <si>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</si>
  <si>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</si>
  <si>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</si>
  <si>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</si>
  <si>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</si>
  <si>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</si>
  <si>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</si>
  <si>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</si>
  <si>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</si>
  <si>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</si>
  <si>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</si>
  <si>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</si>
  <si>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</si>
  <si>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</si>
  <si>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</si>
  <si>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</si>
  <si>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</si>
  <si>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</si>
  <si>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</si>
  <si>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</si>
  <si>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</si>
  <si>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</si>
  <si>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</si>
  <si>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</si>
  <si>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</si>
  <si>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</si>
  <si>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</si>
  <si>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</si>
  <si>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</si>
  <si>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</si>
  <si>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</si>
  <si>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</si>
  <si>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</si>
  <si>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</si>
  <si>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</si>
  <si>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</si>
  <si>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</si>
  <si>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</si>
  <si>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</si>
  <si>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</si>
  <si>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</si>
  <si>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</si>
  <si>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</si>
  <si>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</si>
  <si>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</si>
  <si>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</si>
  <si>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</si>
  <si>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</si>
  <si>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</si>
  <si>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</si>
  <si>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</si>
  <si>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</si>
  <si>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</si>
  <si>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</si>
  <si>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</si>
  <si>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</si>
  <si>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</si>
  <si>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</si>
  <si>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</si>
  <si>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</si>
  <si>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</si>
  <si>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</si>
  <si>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</si>
  <si>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</si>
  <si>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</si>
  <si>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</si>
  <si>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</si>
  <si>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</si>
  <si>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</si>
  <si>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</si>
  <si>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</si>
  <si>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</si>
  <si>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</si>
  <si>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</si>
  <si>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</si>
  <si>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</si>
  <si>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</si>
  <si>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</si>
  <si>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</si>
  <si>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</si>
  <si>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</si>
  <si>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</si>
  <si>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</si>
  <si>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</si>
  <si>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</si>
  <si>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</si>
  <si>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</si>
  <si>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</si>
  <si>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</si>
  <si>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</si>
  <si>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</si>
  <si>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</si>
  <si>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</si>
  <si>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</si>
  <si>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</si>
  <si>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</si>
  <si>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</si>
  <si>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</si>
  <si>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</si>
  <si>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</si>
  <si>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</si>
  <si>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</si>
  <si>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</si>
  <si>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</si>
  <si>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</si>
  <si>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</si>
  <si>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</si>
  <si>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</si>
  <si>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</si>
  <si>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</si>
  <si>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</si>
  <si>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</si>
  <si>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</si>
  <si>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</si>
  <si>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</si>
  <si>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</si>
  <si>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</si>
  <si>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</si>
  <si>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</si>
  <si>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</si>
  <si>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</si>
  <si>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</si>
  <si>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</si>
  <si>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</si>
  <si>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</si>
  <si>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</si>
  <si>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</si>
  <si>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</si>
  <si>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</si>
  <si>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</si>
  <si>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</si>
  <si>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</si>
  <si>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</si>
  <si>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</si>
  <si>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</si>
  <si>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</si>
  <si>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</si>
  <si>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</si>
  <si>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</si>
  <si>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</si>
  <si>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</si>
  <si>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</si>
  <si>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</si>
  <si>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</si>
  <si>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</si>
  <si>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</si>
  <si>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</si>
  <si>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</si>
  <si>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</si>
  <si>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</si>
  <si>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</si>
  <si>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</si>
  <si>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</si>
  <si>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</si>
  <si>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</si>
  <si>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</si>
  <si>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</si>
  <si>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</si>
  <si>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</si>
  <si>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</si>
  <si>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</si>
  <si>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</si>
  <si>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</si>
  <si>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</si>
  <si>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</si>
  <si>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</si>
  <si>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</si>
  <si>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</si>
  <si>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</si>
  <si>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</si>
  <si>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</si>
  <si>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</si>
  <si>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</si>
  <si>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</si>
  <si>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</si>
  <si>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</si>
  <si>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</si>
  <si>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</si>
  <si>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</si>
  <si>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</si>
  <si>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</si>
  <si>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</si>
  <si>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</si>
  <si>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</si>
  <si>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</si>
  <si>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</si>
  <si>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</si>
  <si>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</si>
  <si>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</si>
  <si>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</si>
  <si>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</si>
  <si>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</si>
  <si>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</si>
  <si>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</si>
  <si>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</si>
  <si>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</si>
  <si>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</si>
  <si>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</si>
  <si>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</si>
  <si>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</si>
  <si>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</si>
  <si>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</si>
  <si>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</si>
  <si>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</si>
  <si>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</si>
  <si>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</si>
  <si>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</si>
  <si>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</si>
  <si>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</si>
  <si>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</si>
  <si>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</si>
  <si>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</si>
  <si>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</si>
  <si>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</si>
  <si>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</si>
  <si>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</si>
  <si>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</si>
  <si>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</si>
  <si>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</si>
  <si>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</si>
  <si>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</si>
  <si>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</si>
  <si>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</si>
  <si>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</si>
  <si>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</si>
  <si>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</si>
  <si>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</si>
  <si>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</si>
  <si>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</si>
  <si>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</si>
  <si>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</si>
  <si>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</si>
  <si>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</si>
  <si>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</si>
  <si>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</si>
  <si>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</si>
  <si>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</si>
  <si>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</si>
  <si>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</si>
  <si>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</si>
  <si>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</si>
  <si>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</si>
  <si>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</si>
  <si>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</si>
  <si>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</si>
  <si>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</si>
  <si>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</si>
  <si>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</si>
  <si>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</si>
  <si>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</si>
  <si>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</si>
  <si>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</si>
  <si>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</si>
  <si>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</si>
  <si>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</si>
  <si>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</si>
  <si>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</si>
  <si>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</si>
  <si>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</si>
  <si>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</si>
  <si>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</si>
  <si>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</si>
  <si>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</si>
  <si>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</si>
  <si>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</si>
  <si>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</si>
  <si>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</si>
  <si>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</si>
  <si>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</si>
  <si>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</si>
  <si>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</si>
  <si>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</si>
  <si>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</si>
  <si>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</si>
  <si>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</si>
  <si>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</si>
  <si>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</si>
  <si>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</si>
  <si>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</si>
  <si>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</si>
  <si>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</si>
  <si>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</si>
  <si>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</si>
  <si>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</si>
  <si>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</si>
  <si>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</si>
  <si>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</si>
  <si>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</si>
  <si>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</si>
  <si>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</si>
  <si>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</si>
  <si>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</si>
  <si>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</si>
  <si>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</si>
  <si>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</si>
  <si>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</si>
  <si>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</si>
  <si>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</si>
  <si>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</si>
  <si>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</si>
  <si>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</si>
  <si>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</si>
  <si>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</si>
  <si>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</si>
  <si>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</si>
  <si>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</si>
  <si>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</si>
  <si>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</si>
  <si>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</si>
  <si>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</si>
  <si>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</si>
  <si>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</si>
  <si>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</si>
  <si>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</si>
  <si>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</si>
  <si>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</si>
  <si>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</si>
  <si>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</si>
  <si>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</si>
  <si>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</si>
  <si>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</si>
  <si>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</si>
  <si>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</si>
  <si>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</si>
  <si>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</si>
  <si>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</si>
  <si>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</si>
  <si>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</si>
  <si>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</si>
  <si>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</si>
  <si>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</si>
  <si>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</si>
  <si>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</si>
  <si>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</si>
  <si>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</si>
  <si>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</si>
  <si>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</si>
  <si>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</si>
  <si>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</si>
  <si>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</si>
  <si>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</si>
  <si>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</si>
  <si>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</si>
  <si>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</si>
  <si>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</si>
  <si>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</si>
  <si>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</si>
  <si>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</si>
  <si>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</si>
  <si>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</si>
  <si>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</si>
  <si>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</si>
  <si>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</si>
  <si>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</si>
  <si>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</si>
  <si>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</si>
  <si>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</si>
  <si>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</si>
  <si>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</si>
  <si>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</si>
  <si>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</si>
  <si>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</si>
  <si>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</si>
  <si>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</si>
  <si>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</si>
  <si>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</si>
  <si>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</si>
  <si>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</si>
  <si>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</si>
  <si>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</si>
  <si>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</si>
  <si>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</si>
  <si>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</si>
  <si>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</si>
  <si>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</si>
  <si>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</si>
  <si>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</si>
  <si>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</si>
  <si>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</si>
  <si>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</si>
  <si>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</si>
  <si>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</si>
  <si>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</si>
  <si>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</si>
  <si>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</si>
  <si>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</si>
  <si>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</si>
  <si>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</si>
  <si>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</si>
  <si>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</si>
  <si>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</si>
  <si>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</si>
  <si>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</si>
  <si>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</si>
  <si>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</si>
  <si>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</si>
  <si>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</si>
  <si>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</si>
  <si>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</si>
  <si>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</si>
  <si>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</si>
  <si>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</si>
  <si>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</si>
  <si>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</si>
  <si>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</si>
  <si>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</si>
  <si>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</si>
  <si>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</si>
  <si>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</si>
  <si>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</si>
  <si>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</si>
  <si>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</si>
  <si>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</si>
  <si>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</si>
  <si>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</si>
  <si>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</si>
  <si>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</si>
  <si>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</si>
  <si>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</si>
  <si>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</si>
  <si>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</si>
  <si>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</si>
  <si>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</si>
  <si>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</si>
  <si>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</si>
  <si>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</si>
  <si>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</si>
  <si>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</si>
  <si>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</si>
  <si>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</si>
  <si>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</si>
  <si>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</si>
  <si>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</si>
  <si>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</si>
  <si>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</si>
  <si>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</si>
  <si>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</si>
  <si>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</si>
  <si>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</si>
  <si>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</si>
  <si>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</si>
  <si>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</si>
  <si>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</si>
  <si>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</si>
  <si>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</si>
  <si>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</si>
  <si>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</si>
  <si>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</si>
  <si>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</si>
  <si>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</si>
  <si>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</si>
  <si>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</si>
  <si>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</si>
  <si>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</si>
  <si>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</si>
  <si>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</si>
  <si>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</si>
  <si>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</si>
  <si>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</si>
  <si>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</si>
  <si>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</si>
  <si>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</si>
  <si>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</si>
  <si>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</si>
  <si>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</si>
  <si>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</si>
  <si>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</si>
  <si>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</si>
  <si>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</si>
  <si>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</si>
  <si>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</si>
  <si>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</si>
  <si>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</si>
  <si>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</si>
  <si>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</si>
  <si>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</si>
  <si>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</si>
  <si>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</si>
  <si>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</si>
  <si>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</si>
  <si>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</si>
  <si>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</si>
  <si>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</si>
  <si>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</si>
  <si>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</si>
  <si>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</si>
  <si>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</si>
  <si>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</si>
  <si>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</si>
  <si>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</si>
  <si>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</si>
  <si>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</si>
  <si>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</si>
  <si>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</si>
  <si>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</si>
  <si>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</si>
  <si>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</si>
  <si>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</si>
  <si>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</si>
  <si>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</si>
  <si>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</si>
  <si>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</si>
  <si>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</si>
  <si>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</si>
  <si>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</si>
  <si>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</si>
  <si>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</si>
  <si>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</si>
  <si>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</si>
  <si>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</si>
  <si>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</si>
  <si>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</si>
  <si>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</si>
  <si>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</si>
  <si>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</si>
  <si>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</si>
  <si>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</si>
  <si>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</si>
  <si>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</si>
  <si>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</si>
  <si>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</si>
  <si>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</si>
  <si>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</si>
  <si>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</si>
  <si>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</si>
  <si>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</si>
  <si>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</si>
  <si>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</si>
  <si>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</si>
  <si>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</si>
  <si>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</si>
  <si>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</si>
  <si>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</si>
  <si>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</si>
  <si>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</si>
  <si>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</si>
  <si>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</si>
  <si>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</si>
  <si>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</si>
  <si>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</si>
  <si>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</si>
  <si>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</si>
  <si>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</si>
  <si>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</si>
  <si>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</si>
  <si>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</si>
  <si>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</si>
  <si>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</si>
  <si>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</si>
  <si>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</si>
  <si>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</si>
  <si>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</si>
  <si>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</si>
  <si>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</si>
  <si>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</si>
  <si>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</si>
  <si>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</si>
  <si>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</si>
  <si>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</si>
  <si>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</si>
  <si>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</si>
  <si>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</si>
  <si>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</si>
  <si>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</si>
  <si>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</si>
  <si>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</si>
  <si>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</si>
  <si>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</si>
  <si>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</si>
  <si>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</si>
  <si>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</si>
  <si>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</si>
  <si>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</si>
  <si>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</si>
  <si>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</si>
  <si>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</si>
  <si>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</si>
  <si>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</si>
  <si>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</si>
  <si>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</si>
  <si>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</si>
  <si>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</si>
  <si>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</si>
  <si>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</si>
  <si>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</si>
  <si>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</si>
  <si>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</si>
  <si>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</si>
  <si>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</si>
  <si>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</si>
  <si>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</si>
  <si>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</si>
  <si>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</si>
  <si>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</si>
  <si>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</si>
  <si>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</si>
  <si>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</si>
  <si>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</si>
  <si>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</si>
  <si>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</si>
  <si>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</si>
  <si>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</si>
  <si>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</si>
  <si>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</si>
  <si>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</si>
  <si>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</si>
  <si>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</si>
  <si>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</si>
  <si>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</si>
  <si>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</si>
  <si>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</si>
  <si>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</si>
  <si>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</si>
  <si>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</si>
  <si>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</si>
  <si>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</si>
  <si>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</si>
  <si>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</si>
  <si>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</si>
  <si>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</si>
  <si>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</si>
  <si>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</si>
  <si>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</si>
  <si>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</si>
  <si>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</si>
  <si>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</si>
  <si>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</si>
  <si>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</si>
  <si>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</si>
  <si>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</si>
  <si>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</si>
  <si>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</si>
  <si>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</si>
  <si>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</si>
  <si>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</si>
  <si>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</si>
  <si>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</si>
  <si>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</si>
  <si>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</si>
  <si>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</si>
  <si>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</si>
  <si>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</si>
  <si>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</si>
  <si>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</si>
  <si>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</si>
  <si>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</si>
  <si>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</si>
  <si>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</si>
  <si>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</si>
  <si>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</si>
  <si>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</si>
  <si>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</si>
  <si>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</si>
  <si>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</si>
  <si>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</si>
  <si>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</si>
  <si>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</si>
  <si>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</si>
  <si>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</si>
  <si>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</si>
  <si>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</si>
  <si>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</si>
  <si>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</si>
  <si>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</si>
  <si>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</si>
  <si>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</si>
  <si>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</si>
  <si>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</si>
  <si>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</si>
  <si>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</si>
  <si>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</si>
  <si>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</si>
  <si>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</si>
  <si>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</si>
  <si>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</si>
  <si>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</si>
  <si>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</si>
  <si>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</si>
  <si>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</si>
  <si>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</si>
  <si>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</si>
  <si>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</si>
  <si>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</si>
  <si>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</si>
  <si>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</si>
  <si>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</si>
  <si>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</si>
  <si>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</si>
  <si>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</si>
  <si>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</si>
  <si>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</si>
  <si>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</si>
  <si>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</si>
  <si>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</si>
  <si>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</si>
  <si>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</si>
  <si>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</si>
  <si>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</si>
  <si>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</si>
  <si>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</si>
  <si>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</si>
  <si>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</si>
  <si>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</si>
  <si>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</si>
  <si>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</si>
  <si>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</si>
  <si>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</si>
  <si>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</si>
  <si>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</si>
  <si>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</si>
  <si>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</si>
  <si>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</si>
  <si>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</si>
  <si>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</si>
  <si>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</si>
  <si>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</si>
  <si>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</si>
  <si>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</si>
  <si>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</si>
  <si>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</si>
  <si>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</si>
  <si>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</si>
  <si>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</si>
  <si>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</si>
  <si>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</si>
  <si>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</si>
  <si>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</si>
  <si>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</si>
  <si>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</si>
  <si>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</si>
  <si>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</si>
  <si>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</si>
  <si>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</si>
  <si>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</si>
  <si>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</si>
  <si>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</si>
  <si>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</si>
  <si>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</si>
  <si>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</si>
  <si>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</si>
  <si>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</si>
  <si>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</si>
  <si>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</si>
  <si>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</si>
  <si>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</si>
  <si>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</si>
  <si>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</si>
  <si>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</si>
  <si>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</si>
  <si>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</si>
  <si>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</si>
  <si>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</si>
  <si>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</si>
  <si>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</si>
  <si>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</si>
  <si>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</si>
  <si>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</si>
  <si>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</si>
  <si>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</si>
  <si>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</si>
  <si>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</si>
  <si>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</si>
  <si>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</si>
  <si>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</si>
  <si>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</si>
  <si>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</si>
  <si>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</si>
  <si>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</si>
  <si>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</si>
  <si>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</si>
  <si>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</si>
  <si>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</si>
  <si>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</si>
  <si>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</si>
  <si>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</si>
  <si>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</si>
  <si>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</si>
  <si>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</si>
  <si>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</si>
  <si>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</si>
  <si>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</si>
  <si>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</si>
  <si>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</si>
  <si>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</si>
  <si>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</si>
  <si>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</si>
  <si>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</si>
  <si>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</si>
  <si>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</si>
  <si>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</si>
  <si>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</si>
  <si>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</si>
  <si>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</si>
  <si>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</si>
  <si>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</si>
  <si>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</si>
  <si>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</si>
  <si>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</si>
  <si>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</si>
  <si>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</si>
  <si>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</si>
  <si>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</si>
  <si>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</si>
  <si>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</si>
  <si>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</si>
  <si>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</si>
  <si>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</si>
  <si>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</si>
  <si>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</si>
  <si>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</si>
  <si>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</si>
  <si>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</si>
  <si>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</si>
  <si>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</si>
  <si>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</si>
  <si>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</si>
  <si>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</si>
  <si>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</si>
  <si>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</si>
  <si>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</si>
  <si>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</si>
  <si>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</si>
  <si>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</si>
  <si>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</si>
  <si>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</si>
  <si>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</si>
  <si>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</si>
  <si>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</si>
  <si>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</si>
  <si>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</si>
  <si>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</si>
  <si>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</si>
  <si>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</si>
  <si>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</si>
  <si>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</si>
  <si>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</si>
  <si>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</si>
  <si>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</si>
  <si>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</si>
  <si>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</si>
  <si>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</si>
  <si>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</si>
  <si>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</si>
  <si>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</si>
  <si>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</si>
  <si>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</si>
  <si>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</si>
  <si>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</si>
  <si>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</si>
  <si>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</si>
  <si>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</si>
  <si>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</si>
  <si>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</si>
  <si>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</si>
  <si>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</si>
  <si>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</si>
  <si>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</si>
  <si>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</si>
  <si>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</si>
  <si>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</si>
  <si>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</si>
  <si>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</si>
  <si>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</si>
  <si>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</si>
  <si>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</si>
  <si>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</si>
  <si>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</si>
  <si>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</si>
  <si>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</si>
  <si>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</si>
  <si>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</si>
  <si>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</si>
  <si>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</si>
  <si>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</si>
  <si>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</si>
  <si>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</si>
  <si>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</si>
  <si>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</si>
  <si>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</si>
  <si>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</si>
  <si>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</si>
  <si>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</si>
  <si>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</si>
  <si>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</si>
  <si>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</si>
  <si>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</si>
  <si>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</si>
  <si>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</si>
  <si>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</si>
  <si>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</si>
  <si>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</si>
  <si>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</si>
  <si>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</si>
  <si>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</si>
  <si>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</si>
  <si>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</si>
  <si>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</si>
  <si>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</si>
  <si>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</si>
  <si>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</si>
  <si>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</si>
  <si>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</si>
  <si>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</si>
  <si>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</si>
  <si>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</si>
  <si>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</si>
  <si>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</si>
  <si>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</si>
  <si>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</si>
  <si>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</si>
  <si>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</si>
  <si>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</si>
  <si>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</si>
  <si>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</si>
  <si>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</si>
  <si>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</si>
  <si>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</si>
  <si>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</si>
  <si>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</si>
  <si>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</si>
  <si>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</si>
  <si>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</si>
  <si>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</si>
  <si>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</si>
  <si>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</si>
  <si>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</si>
  <si>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</si>
  <si>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</si>
  <si>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</si>
  <si>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</si>
  <si>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</si>
  <si>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</si>
  <si>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</si>
  <si>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</si>
  <si>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</si>
  <si>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</si>
  <si>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</si>
  <si>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</si>
  <si>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</si>
  <si>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</si>
  <si>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</si>
  <si>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</si>
  <si>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</si>
  <si>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</si>
  <si>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</si>
  <si>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</si>
  <si>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</si>
  <si>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</si>
  <si>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</si>
  <si>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</si>
  <si>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</si>
  <si>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</si>
  <si>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</si>
  <si>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</si>
  <si>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</si>
  <si>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</si>
  <si>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</si>
  <si>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</si>
  <si>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</si>
  <si>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</si>
  <si>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</si>
  <si>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</si>
  <si>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</si>
  <si>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</si>
  <si>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</si>
  <si>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</si>
  <si>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</si>
  <si>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</si>
  <si>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</si>
  <si>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</si>
  <si>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</si>
  <si>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</si>
  <si>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</si>
  <si>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</si>
  <si>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</si>
  <si>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</si>
  <si>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</si>
  <si>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</si>
  <si>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</si>
  <si>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</si>
  <si>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</si>
  <si>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</si>
  <si>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</si>
  <si>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</si>
  <si>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</si>
  <si>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</si>
  <si>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</si>
  <si>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</si>
  <si>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</si>
  <si>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</si>
  <si>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</si>
  <si>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</si>
  <si>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</si>
  <si>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</si>
  <si>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</si>
  <si>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</si>
  <si>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</si>
  <si>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</si>
  <si>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</si>
  <si>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</si>
  <si>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</si>
  <si>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</si>
  <si>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</si>
  <si>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</si>
  <si>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</si>
  <si>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</si>
  <si>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</si>
  <si>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</si>
  <si>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</si>
  <si>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</si>
  <si>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</si>
  <si>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</si>
  <si>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</si>
  <si>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</si>
  <si>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</si>
  <si>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</si>
  <si>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</si>
  <si>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</si>
  <si>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</si>
  <si>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</si>
  <si>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</si>
  <si>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</si>
  <si>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</si>
  <si>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</si>
  <si>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</si>
  <si>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</si>
  <si>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</si>
  <si>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</si>
  <si>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</si>
  <si>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</si>
  <si>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</si>
  <si>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</si>
  <si>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</si>
  <si>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</si>
  <si>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</si>
  <si>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</si>
  <si>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</si>
  <si>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</si>
  <si>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</si>
  <si>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</si>
  <si>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</si>
  <si>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</si>
  <si>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</si>
  <si>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</si>
  <si>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</si>
  <si>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</si>
  <si>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</si>
  <si>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</si>
  <si>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</si>
  <si>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</si>
  <si>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</si>
  <si>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</si>
  <si>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</si>
  <si>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</si>
  <si>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</si>
  <si>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</si>
  <si>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</si>
  <si>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</si>
  <si>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</si>
  <si>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</si>
  <si>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</si>
  <si>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</si>
  <si>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</si>
  <si>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</si>
  <si>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</si>
  <si>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</si>
  <si>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</si>
  <si>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</si>
  <si>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</si>
  <si>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</si>
  <si>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</si>
  <si>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</si>
  <si>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</si>
  <si>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</si>
  <si>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</si>
  <si>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</si>
  <si>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</si>
  <si>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</si>
  <si>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</si>
  <si>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</si>
  <si>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</si>
  <si>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</si>
  <si>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</si>
  <si>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</si>
  <si>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</si>
  <si>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</si>
  <si>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</si>
  <si>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</si>
  <si>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</si>
  <si>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</si>
  <si>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</si>
  <si>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</si>
  <si>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</si>
  <si>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</si>
  <si>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</si>
  <si>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</si>
  <si>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</si>
  <si>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</si>
  <si>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</si>
  <si>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</si>
  <si>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</si>
  <si>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</si>
  <si>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</si>
  <si>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</si>
  <si>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</si>
  <si>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</si>
  <si>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</si>
  <si>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</si>
  <si>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</si>
  <si>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</si>
  <si>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</si>
  <si>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</si>
  <si>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</si>
  <si>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</si>
  <si>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</si>
  <si>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</si>
  <si>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</si>
  <si>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</si>
  <si>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</si>
  <si>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</si>
  <si>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</si>
  <si>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</si>
  <si>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</si>
  <si>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</si>
  <si>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</si>
  <si>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</si>
  <si>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</si>
  <si>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</si>
  <si>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</si>
  <si>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</si>
  <si>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</si>
  <si>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</si>
  <si>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</si>
  <si>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</si>
  <si>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</si>
  <si>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</si>
  <si>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</si>
  <si>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</si>
  <si>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</si>
  <si>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</si>
  <si>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</si>
  <si>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</si>
  <si>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</si>
  <si>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</si>
  <si>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</si>
  <si>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</si>
  <si>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</si>
  <si>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</si>
  <si>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</si>
  <si>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</si>
  <si>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</si>
  <si>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</si>
  <si>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</si>
  <si>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</si>
  <si>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</si>
  <si>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</si>
  <si>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</si>
  <si>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</si>
  <si>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</si>
  <si>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</si>
  <si>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</si>
  <si>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</si>
  <si>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</si>
  <si>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</si>
  <si>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</si>
  <si>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</si>
  <si>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</si>
  <si>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</si>
  <si>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</si>
  <si>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</si>
  <si>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</si>
  <si>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</si>
  <si>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</si>
  <si>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</si>
  <si>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</si>
  <si>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</si>
  <si>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</si>
  <si>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</si>
  <si>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</si>
  <si>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</si>
  <si>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</si>
  <si>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</si>
  <si>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</si>
  <si>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</si>
  <si>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</si>
  <si>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</si>
  <si>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</si>
  <si>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</si>
  <si>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</si>
  <si>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</si>
  <si>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</si>
  <si>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</si>
  <si>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</si>
  <si>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</si>
  <si>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</si>
  <si>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</si>
  <si>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</si>
  <si>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</si>
  <si>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</si>
  <si>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</si>
  <si>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</si>
  <si>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</si>
  <si>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</si>
  <si>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</si>
  <si>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</si>
  <si>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</si>
  <si>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</si>
  <si>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</si>
  <si>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</si>
  <si>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</si>
  <si>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</si>
  <si>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</si>
  <si>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</si>
  <si>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</si>
  <si>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</si>
  <si>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</si>
  <si>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</si>
  <si>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</si>
  <si>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</si>
  <si>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</si>
  <si>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</si>
  <si>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</si>
  <si>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</si>
  <si>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</si>
  <si>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</si>
  <si>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</si>
  <si>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</si>
  <si>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</si>
  <si>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</si>
  <si>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</si>
  <si>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</si>
  <si>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</si>
  <si>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</si>
  <si>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</si>
  <si>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</si>
  <si>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</si>
  <si>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</si>
  <si>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</si>
  <si>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</si>
  <si>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</si>
  <si>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</si>
  <si>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</si>
  <si>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</si>
  <si>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</si>
  <si>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</si>
  <si>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</si>
  <si>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</si>
  <si>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</si>
  <si>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</si>
  <si>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</si>
  <si>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</si>
  <si>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</si>
  <si>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</si>
  <si>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</si>
  <si>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</si>
  <si>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</si>
  <si>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</si>
  <si>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</si>
  <si>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</si>
  <si>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</si>
  <si>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</si>
  <si>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</si>
  <si>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</si>
  <si>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</si>
  <si>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</si>
  <si>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</si>
  <si>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</si>
  <si>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</si>
  <si>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</si>
  <si>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</si>
  <si>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</si>
  <si>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</si>
  <si>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</si>
  <si>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</si>
  <si>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</si>
  <si>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</si>
  <si>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</si>
  <si>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</si>
  <si>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</si>
  <si>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</si>
  <si>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</si>
  <si>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</si>
  <si>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</si>
  <si>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</si>
  <si>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</si>
  <si>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</si>
  <si>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</si>
  <si>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</si>
  <si>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</si>
  <si>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</si>
  <si>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</si>
  <si>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</si>
  <si>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</si>
  <si>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</si>
  <si>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</si>
  <si>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</si>
  <si>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</si>
  <si>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</si>
  <si>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</si>
  <si>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</si>
  <si>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</si>
  <si>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</si>
  <si>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</si>
  <si>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</si>
  <si>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</si>
  <si>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</si>
  <si>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</si>
  <si>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</si>
  <si>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</si>
  <si>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</si>
  <si>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</si>
  <si>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</si>
  <si>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</si>
  <si>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</si>
  <si>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</si>
  <si>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</si>
  <si>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</si>
  <si>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</si>
  <si>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</si>
  <si>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</si>
  <si>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</si>
  <si>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</si>
  <si>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</si>
  <si>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</si>
  <si>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</si>
  <si>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</si>
  <si>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</si>
  <si>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</si>
  <si>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</si>
  <si>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</si>
  <si>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</si>
  <si>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</si>
  <si>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</si>
  <si>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</si>
  <si>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</si>
  <si>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</si>
  <si>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</si>
  <si>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</si>
  <si>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</si>
  <si>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</si>
  <si>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</si>
  <si>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</si>
  <si>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</si>
  <si>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</si>
  <si>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</si>
  <si>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</si>
  <si>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</si>
  <si>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</si>
  <si>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</si>
  <si>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</si>
  <si>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</si>
  <si>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</si>
  <si>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</si>
  <si>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</si>
  <si>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</si>
  <si>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</si>
  <si>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</si>
  <si>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</si>
  <si>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</si>
  <si>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</si>
  <si>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</si>
  <si>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</si>
  <si>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</si>
  <si>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</si>
  <si>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</si>
  <si>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</si>
  <si>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</si>
  <si>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</si>
  <si>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</si>
  <si>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</si>
  <si>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</si>
  <si>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</si>
  <si>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</si>
  <si>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</si>
  <si>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</si>
  <si>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</si>
  <si>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</si>
  <si>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</si>
  <si>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</si>
  <si>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</si>
  <si>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</si>
  <si>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</si>
  <si>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</si>
  <si>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</si>
  <si>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</si>
  <si>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</si>
  <si>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</si>
  <si>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</si>
  <si>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</si>
  <si>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</si>
  <si>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</si>
  <si>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</si>
  <si>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</si>
  <si>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</si>
  <si>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</si>
  <si>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</si>
  <si>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</si>
  <si>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</si>
  <si>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</si>
  <si>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</si>
  <si>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</si>
  <si>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</si>
  <si>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</si>
  <si>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</si>
  <si>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</si>
  <si>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</si>
  <si>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</si>
  <si>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</si>
  <si>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</si>
  <si>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</si>
  <si>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</si>
  <si>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</si>
  <si>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</si>
  <si>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</si>
  <si>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</si>
  <si>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</si>
  <si>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</si>
  <si>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</si>
  <si>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</si>
  <si>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</si>
  <si>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</si>
  <si>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</si>
  <si>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</si>
  <si>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</si>
  <si>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</si>
  <si>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</si>
  <si>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</si>
  <si>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</si>
  <si>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</si>
  <si>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</si>
  <si>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</si>
  <si>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</si>
  <si>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</si>
  <si>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</si>
  <si>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</si>
  <si>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</si>
  <si>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</si>
  <si>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</si>
  <si>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</si>
  <si>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</si>
  <si>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</si>
  <si>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</si>
  <si>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</si>
  <si>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</si>
  <si>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</si>
  <si>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</si>
  <si>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</si>
  <si>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</si>
  <si>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</si>
  <si>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</si>
  <si>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</si>
  <si>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</si>
  <si>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</si>
  <si>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</si>
  <si>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</si>
  <si>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</si>
  <si>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</si>
  <si>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</si>
  <si>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</si>
  <si>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</si>
  <si>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</si>
  <si>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</si>
  <si>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</si>
  <si>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</si>
  <si>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</si>
  <si>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</si>
  <si>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</si>
  <si>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</si>
  <si>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</si>
  <si>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</si>
  <si>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</si>
  <si>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</si>
  <si>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</si>
  <si>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</si>
  <si>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</si>
  <si>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</si>
  <si>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</si>
  <si>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</si>
  <si>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</si>
  <si>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</si>
  <si>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</si>
  <si>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</si>
  <si>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</si>
  <si>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</si>
  <si>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</si>
  <si>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</si>
  <si>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</si>
  <si>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</si>
  <si>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</si>
  <si>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</si>
  <si>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</si>
  <si>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</si>
  <si>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</si>
  <si>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</si>
  <si>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</si>
  <si>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</si>
  <si>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</si>
  <si>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</si>
  <si>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</si>
  <si>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</si>
  <si>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</si>
  <si>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</si>
  <si>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</si>
  <si>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</si>
  <si>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</si>
  <si>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</si>
  <si>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</si>
  <si>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</si>
  <si>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</si>
  <si>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</si>
  <si>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</si>
  <si>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</si>
  <si>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</si>
  <si>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</si>
  <si>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</si>
  <si>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</si>
  <si>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</si>
  <si>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</si>
  <si>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</si>
  <si>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</si>
  <si>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</si>
  <si>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</si>
  <si>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</si>
  <si>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</si>
  <si>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</si>
  <si>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</si>
  <si>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</si>
  <si>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</si>
  <si>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</si>
  <si>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</si>
  <si>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</si>
  <si>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</si>
  <si>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</si>
  <si>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</si>
  <si>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</si>
  <si>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</si>
  <si>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</si>
  <si>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</si>
  <si>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</si>
  <si>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</si>
  <si>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</si>
  <si>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</si>
  <si>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</si>
  <si>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</si>
  <si>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</si>
  <si>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</si>
  <si>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</si>
  <si>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</si>
  <si>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</si>
  <si>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</si>
  <si>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</si>
  <si>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</si>
  <si>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</si>
  <si>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</si>
  <si>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</si>
  <si>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</si>
  <si>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</si>
  <si>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</si>
  <si>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</si>
  <si>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</si>
  <si>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</si>
  <si>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</si>
  <si>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</si>
  <si>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</si>
  <si>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</si>
  <si>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</si>
  <si>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</si>
  <si>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</si>
  <si>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</si>
  <si>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</si>
  <si>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</si>
  <si>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</si>
  <si>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</si>
  <si>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</si>
  <si>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</si>
  <si>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</si>
  <si>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</si>
  <si>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</si>
  <si>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</si>
  <si>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</si>
  <si>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</si>
  <si>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</si>
  <si>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</si>
  <si>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</si>
  <si>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</si>
  <si>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</si>
  <si>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</si>
  <si>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</si>
  <si>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</si>
  <si>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</si>
  <si>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</si>
  <si>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</si>
  <si>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</si>
  <si>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</si>
  <si>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</si>
  <si>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</si>
  <si>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</si>
  <si>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</si>
  <si>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</si>
  <si>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</si>
  <si>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</si>
  <si>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</si>
  <si>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</si>
  <si>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</si>
  <si>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</si>
  <si>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</si>
  <si>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</si>
  <si>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</si>
  <si>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</si>
  <si>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</si>
  <si>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</si>
  <si>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</si>
  <si>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</si>
  <si>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</si>
  <si>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</si>
  <si>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</si>
  <si>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</si>
  <si>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</si>
  <si>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</si>
  <si>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</si>
  <si>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</si>
  <si>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</si>
  <si>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</si>
  <si>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</si>
  <si>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</si>
  <si>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</si>
  <si>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</si>
  <si>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</si>
  <si>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</si>
  <si>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</si>
  <si>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</si>
  <si>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</si>
  <si>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</si>
  <si>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</si>
  <si>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</si>
  <si>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</si>
  <si>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</si>
  <si>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</si>
  <si>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</si>
  <si>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</si>
  <si>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</si>
  <si>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</si>
  <si>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</si>
  <si>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</si>
  <si>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</si>
  <si>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</si>
  <si>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</si>
  <si>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</si>
  <si>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</si>
  <si>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</si>
  <si>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</si>
  <si>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</si>
  <si>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</si>
  <si>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</si>
  <si>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</si>
  <si>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</si>
  <si>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</si>
  <si>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</si>
  <si>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</si>
  <si>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</si>
  <si>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</si>
  <si>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</si>
  <si>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</si>
  <si>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</si>
  <si>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</si>
  <si>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</si>
  <si>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</si>
  <si>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</si>
  <si>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</si>
  <si>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</si>
  <si>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</si>
  <si>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</si>
  <si>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</si>
  <si>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</si>
  <si>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</si>
  <si>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</si>
  <si>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</si>
  <si>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</si>
  <si>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</si>
  <si>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</si>
  <si>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</si>
  <si>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</si>
  <si>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</si>
  <si>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</si>
  <si>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</si>
  <si>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</si>
  <si>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</si>
  <si>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</si>
  <si>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</si>
  <si>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</si>
  <si>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</si>
  <si>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</si>
  <si>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</si>
  <si>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</si>
  <si>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</si>
  <si>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</si>
  <si>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</si>
  <si>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</si>
  <si>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</si>
  <si>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</si>
  <si>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</si>
  <si>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</si>
  <si>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</si>
  <si>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</si>
  <si>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</si>
  <si>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</si>
  <si>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</si>
  <si>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</si>
  <si>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</si>
  <si>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</si>
  <si>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</si>
  <si>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</si>
  <si>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</si>
  <si>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</si>
  <si>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</si>
  <si>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</si>
  <si>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</si>
  <si>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</si>
  <si>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</si>
  <si>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</si>
  <si>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</si>
  <si>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</si>
  <si>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</si>
  <si>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</si>
  <si>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</si>
  <si>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</si>
  <si>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</si>
  <si>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</si>
  <si>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</si>
  <si>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</si>
  <si>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</si>
  <si>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</si>
  <si>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</si>
  <si>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</si>
  <si>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</si>
  <si>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</si>
  <si>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</si>
  <si>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</si>
  <si>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</si>
  <si>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</si>
  <si>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</si>
  <si>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</si>
  <si>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</si>
  <si>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</si>
  <si>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</si>
  <si>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</si>
  <si>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</si>
  <si>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</si>
  <si>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</si>
  <si>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</si>
  <si>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</si>
  <si>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</si>
  <si>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</si>
  <si>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</si>
  <si>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</si>
  <si>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</si>
  <si>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</si>
  <si>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</si>
  <si>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</si>
  <si>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</si>
  <si>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</si>
  <si>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</si>
  <si>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</si>
  <si>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</si>
  <si>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</si>
  <si>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</si>
  <si>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</si>
  <si>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</si>
  <si>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</si>
  <si>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</si>
  <si>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</si>
  <si>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</si>
  <si>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</si>
  <si>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</si>
  <si>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</si>
  <si>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</si>
  <si>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</si>
  <si>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</si>
  <si>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</si>
  <si>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</si>
  <si>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</si>
  <si>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</si>
  <si>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</si>
  <si>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</si>
  <si>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</si>
  <si>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</si>
  <si>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</si>
  <si>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</si>
  <si>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</si>
  <si>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</si>
  <si>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</si>
  <si>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</si>
  <si>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</si>
  <si>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</si>
  <si>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</si>
  <si>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</si>
  <si>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</si>
  <si>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</si>
  <si>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</si>
  <si>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</si>
  <si>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</si>
  <si>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</si>
  <si>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</si>
  <si>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</si>
  <si>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</si>
  <si>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</si>
  <si>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</si>
  <si>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</si>
  <si>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</si>
  <si>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</si>
  <si>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</si>
  <si>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</si>
  <si>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</si>
  <si>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</si>
  <si>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</si>
  <si>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</si>
  <si>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</si>
  <si>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</si>
  <si>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</si>
  <si>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</si>
  <si>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</si>
  <si>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</si>
  <si>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</si>
  <si>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</si>
  <si>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</si>
  <si>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</si>
  <si>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</si>
  <si>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</si>
  <si>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</si>
  <si>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</si>
  <si>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</si>
  <si>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</si>
  <si>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</si>
  <si>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</si>
  <si>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</si>
  <si>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</si>
  <si>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</si>
  <si>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</si>
  <si>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</si>
  <si>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</si>
  <si>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</si>
  <si>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</si>
  <si>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</si>
  <si>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</si>
  <si>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</si>
  <si>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</si>
  <si>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</si>
  <si>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</si>
  <si>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</si>
  <si>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</si>
  <si>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</si>
  <si>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</si>
  <si>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</si>
  <si>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</si>
  <si>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</si>
  <si>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</si>
  <si>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</si>
  <si>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</si>
  <si>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</si>
  <si>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</si>
  <si>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</si>
  <si>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</si>
  <si>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</si>
  <si>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</si>
  <si>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</si>
  <si>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</si>
  <si>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</si>
  <si>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</si>
  <si>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</si>
  <si>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</si>
  <si>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</si>
  <si>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</si>
  <si>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</si>
  <si>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</si>
  <si>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</si>
  <si>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</si>
  <si>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</si>
  <si>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</si>
  <si>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</si>
  <si>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</si>
  <si>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</si>
  <si>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</si>
  <si>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</si>
  <si>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</si>
  <si>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</si>
  <si>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</si>
  <si>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</si>
  <si>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</si>
  <si>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</si>
  <si>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</si>
  <si>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</si>
  <si>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</si>
  <si>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</si>
  <si>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</si>
  <si>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</si>
  <si>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</si>
  <si>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</si>
  <si>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</si>
  <si>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</si>
  <si>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</si>
  <si>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</si>
  <si>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</si>
  <si>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</si>
  <si>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</si>
  <si>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</si>
  <si>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</si>
  <si>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</si>
  <si>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</si>
  <si>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</si>
  <si>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</si>
  <si>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</si>
  <si>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</si>
  <si>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</si>
  <si>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</si>
  <si>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</si>
  <si>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</si>
  <si>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</si>
  <si>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</si>
  <si>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</si>
  <si>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</si>
  <si>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</si>
  <si>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</si>
  <si>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</si>
  <si>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</si>
  <si>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</si>
  <si>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</si>
  <si>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</si>
  <si>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</si>
  <si>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</si>
  <si>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</si>
  <si>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</si>
  <si>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</si>
  <si>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</si>
  <si>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</si>
  <si>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</si>
  <si>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</si>
  <si>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</si>
  <si>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</si>
  <si>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</si>
  <si>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</si>
  <si>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</si>
  <si>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</si>
  <si>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</si>
  <si>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</si>
  <si>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</si>
  <si>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</si>
  <si>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</si>
  <si>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</si>
  <si>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</si>
  <si>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</si>
  <si>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</si>
  <si>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</si>
  <si>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</si>
  <si>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</si>
  <si>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</si>
  <si>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</si>
  <si>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</si>
  <si>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</si>
  <si>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</si>
  <si>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</si>
  <si>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</si>
  <si>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</si>
  <si>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</si>
  <si>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</si>
  <si>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</si>
  <si>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</si>
  <si>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</si>
  <si>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</si>
  <si>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</si>
  <si>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</si>
  <si>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</si>
  <si>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</si>
  <si>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</si>
  <si>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</si>
  <si>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</si>
  <si>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</si>
  <si>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</si>
  <si>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</si>
  <si>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</si>
  <si>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</si>
  <si>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</si>
  <si>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</si>
  <si>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</si>
  <si>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</si>
  <si>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</si>
  <si>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</si>
  <si>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</si>
  <si>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</si>
  <si>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</si>
  <si>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</si>
  <si>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</si>
  <si>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</si>
  <si>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</si>
  <si>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</si>
  <si>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</si>
  <si>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</si>
  <si>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</si>
  <si>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</si>
  <si>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</si>
  <si>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</si>
  <si>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</si>
  <si>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</si>
  <si>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</si>
  <si>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</si>
  <si>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</si>
  <si>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</si>
  <si>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</si>
  <si>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</si>
  <si>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</si>
  <si>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</si>
  <si>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</si>
  <si>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</si>
  <si>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</si>
  <si>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</si>
  <si>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</si>
  <si>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</si>
  <si>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</si>
  <si>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</si>
  <si>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</si>
  <si>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</si>
  <si>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</si>
  <si>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</si>
  <si>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</si>
  <si>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</si>
  <si>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</si>
  <si>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</si>
  <si>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</si>
  <si>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</si>
  <si>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</si>
  <si>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</si>
  <si>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</si>
  <si>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</si>
  <si>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</si>
  <si>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</si>
  <si>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</si>
  <si>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</si>
  <si>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</si>
  <si>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</si>
  <si>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</si>
  <si>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</si>
  <si>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</si>
  <si>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</si>
  <si>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</si>
  <si>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</si>
  <si>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</si>
  <si>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</si>
  <si>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</si>
  <si>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</si>
  <si>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</si>
  <si>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</si>
  <si>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</si>
  <si>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</si>
  <si>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</si>
  <si>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</si>
  <si>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</si>
  <si>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</si>
  <si>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</si>
  <si>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</si>
  <si>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</si>
  <si>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</si>
  <si>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</si>
  <si>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</si>
  <si>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</si>
  <si>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</si>
  <si>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</si>
  <si>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</si>
  <si>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</si>
  <si>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</si>
  <si>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</si>
  <si>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</si>
  <si>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</si>
  <si>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</si>
  <si>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</si>
  <si>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</si>
  <si>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</si>
  <si>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</si>
  <si>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</si>
  <si>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</si>
  <si>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</si>
  <si>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</si>
  <si>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</si>
  <si>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</si>
  <si>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</si>
  <si>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</si>
  <si>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</si>
  <si>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</si>
  <si>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</si>
  <si>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</si>
  <si>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</si>
  <si>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</si>
  <si>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</si>
  <si>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</si>
  <si>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</si>
  <si>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</si>
  <si>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</si>
  <si>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</si>
  <si>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</si>
  <si>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</si>
  <si>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</si>
  <si>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</si>
  <si>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</si>
  <si>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</si>
  <si>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</si>
  <si>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</si>
  <si>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</si>
  <si>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</si>
  <si>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</si>
  <si>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</si>
  <si>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</si>
  <si>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</si>
  <si>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</si>
  <si>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</si>
  <si>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</si>
  <si>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</si>
  <si>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</si>
  <si>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</si>
  <si>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</si>
  <si>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</si>
  <si>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</si>
  <si>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</si>
  <si>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</si>
  <si>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</si>
  <si>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</si>
  <si>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</si>
  <si>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</si>
  <si>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</si>
  <si>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</si>
  <si>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</si>
  <si>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</si>
  <si>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</si>
  <si>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</si>
  <si>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</si>
  <si>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</si>
  <si>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</si>
  <si>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</si>
  <si>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</si>
  <si>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</si>
  <si>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</si>
  <si>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</si>
  <si>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</si>
  <si>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</si>
  <si>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</si>
  <si>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</si>
  <si>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</si>
  <si>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</si>
  <si>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</si>
  <si>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</si>
  <si>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</si>
  <si>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</si>
  <si>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</si>
  <si>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</si>
  <si>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</si>
  <si>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</si>
  <si>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</si>
  <si>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</si>
  <si>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</si>
  <si>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</si>
  <si>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</si>
  <si>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</si>
  <si>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</si>
  <si>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</si>
  <si>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</si>
  <si>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</si>
  <si>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</si>
  <si>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</si>
  <si>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</si>
  <si>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</si>
  <si>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</si>
  <si>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</si>
  <si>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</si>
  <si>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</si>
  <si>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</si>
  <si>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</si>
  <si>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</si>
  <si>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</si>
  <si>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</si>
  <si>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</si>
  <si>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</si>
  <si>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</si>
  <si>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</si>
  <si>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</si>
  <si>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</si>
  <si>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</si>
  <si>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</si>
  <si>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</si>
  <si>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</si>
  <si>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</si>
  <si>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</si>
  <si>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</si>
  <si>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</si>
  <si>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</si>
  <si>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</si>
  <si>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</si>
  <si>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</si>
  <si>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</si>
  <si>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</si>
  <si>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</si>
  <si>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</si>
  <si>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</si>
  <si>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</si>
  <si>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</si>
  <si>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</si>
  <si>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</si>
  <si>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</si>
  <si>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</si>
  <si>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</si>
  <si>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</si>
  <si>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</si>
  <si>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</si>
  <si>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</si>
  <si>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</si>
  <si>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</si>
  <si>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</si>
  <si>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</si>
  <si>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</si>
  <si>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</si>
  <si>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</si>
  <si>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</si>
  <si>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</si>
  <si>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</si>
  <si>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</si>
  <si>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</si>
  <si>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</si>
  <si>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</si>
  <si>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</si>
  <si>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</si>
  <si>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</si>
  <si>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</si>
  <si>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</si>
  <si>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</si>
  <si>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</si>
  <si>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</si>
  <si>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</si>
  <si>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</si>
  <si>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</si>
  <si>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</si>
  <si>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</si>
  <si>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</si>
  <si>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</si>
  <si>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</si>
  <si>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</si>
  <si>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</si>
  <si>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</si>
  <si>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</si>
  <si>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</si>
  <si>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</si>
  <si>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</si>
  <si>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</si>
  <si>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</si>
  <si>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</si>
  <si>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</si>
  <si>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</si>
  <si>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</si>
  <si>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</si>
  <si>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</si>
  <si>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</si>
  <si>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</si>
  <si>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</si>
  <si>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</si>
  <si>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</si>
  <si>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</si>
  <si>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</si>
  <si>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</si>
  <si>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</si>
  <si>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</si>
  <si>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</si>
  <si>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</si>
  <si>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</si>
  <si>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</si>
  <si>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</si>
  <si>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</si>
  <si>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</si>
  <si>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</si>
  <si>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</si>
  <si>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</si>
  <si>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</si>
  <si>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</si>
  <si>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</si>
  <si>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</si>
  <si>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</si>
  <si>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</si>
  <si>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</si>
  <si>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</si>
  <si>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</si>
  <si>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</si>
  <si>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</si>
  <si>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</si>
  <si>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</si>
  <si>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</si>
  <si>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</si>
  <si>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</si>
  <si>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</si>
  <si>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</si>
  <si>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</si>
  <si>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</si>
  <si>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</si>
  <si>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</si>
  <si>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</si>
  <si>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</si>
  <si>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</si>
  <si>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</si>
  <si>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</si>
  <si>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</si>
  <si>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</si>
  <si>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</si>
  <si>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</si>
  <si>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</si>
  <si>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</si>
  <si>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</si>
  <si>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</si>
  <si>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</si>
  <si>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</si>
  <si>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</si>
  <si>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</si>
  <si>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</si>
  <si>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</si>
  <si>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</si>
  <si>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</si>
  <si>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</si>
  <si>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</si>
  <si>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</si>
  <si>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</si>
  <si>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</si>
  <si>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</si>
  <si>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</si>
  <si>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</si>
  <si>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</si>
  <si>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</si>
  <si>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</si>
  <si>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</si>
  <si>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</si>
  <si>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</si>
  <si>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</si>
  <si>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</si>
  <si>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</si>
  <si>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</si>
  <si>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</si>
  <si>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</si>
  <si>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</si>
  <si>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</si>
  <si>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</si>
  <si>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</si>
  <si>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</si>
  <si>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</si>
  <si>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</si>
  <si>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</si>
  <si>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</si>
  <si>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</si>
  <si>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</si>
  <si>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</si>
  <si>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</si>
  <si>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</si>
  <si>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</si>
  <si>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</si>
  <si>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</si>
  <si>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</si>
  <si>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</si>
  <si>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</si>
  <si>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</si>
  <si>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</si>
  <si>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</si>
  <si>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</si>
  <si>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</si>
  <si>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</si>
  <si>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</si>
  <si>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</si>
  <si>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</si>
  <si>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</si>
  <si>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</si>
  <si>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</si>
  <si>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</si>
  <si>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</si>
  <si>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</si>
  <si>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</si>
  <si>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</si>
  <si>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</si>
  <si>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</si>
  <si>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</si>
  <si>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</si>
  <si>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</si>
  <si>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</si>
  <si>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</si>
  <si>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</si>
  <si>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</si>
  <si>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</si>
  <si>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</si>
  <si>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</si>
  <si>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</si>
  <si>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</si>
  <si>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</si>
  <si>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</si>
  <si>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</si>
  <si>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</si>
  <si>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</si>
  <si>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</si>
  <si>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</si>
  <si>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</si>
  <si>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</si>
  <si>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</si>
  <si>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</si>
  <si>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</si>
  <si>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</si>
  <si>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</si>
  <si>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</si>
  <si>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</si>
  <si>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</si>
  <si>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</si>
  <si>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</si>
  <si>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</si>
  <si>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</si>
  <si>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</si>
  <si>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</si>
  <si>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</si>
  <si>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</si>
  <si>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</si>
  <si>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</si>
  <si>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</si>
  <si>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</si>
  <si>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</si>
  <si>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</si>
  <si>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</si>
  <si>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</si>
  <si>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</si>
  <si>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</si>
  <si>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</si>
  <si>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</si>
  <si>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</si>
  <si>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</si>
  <si>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</si>
  <si>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</si>
  <si>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</si>
  <si>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</si>
  <si>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</si>
  <si>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</si>
  <si>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</si>
  <si>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</si>
  <si>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</si>
  <si>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</si>
  <si>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</si>
  <si>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</si>
  <si>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</si>
  <si>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</si>
  <si>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</si>
  <si>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</si>
  <si>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</si>
  <si>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</si>
  <si>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</si>
  <si>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</si>
  <si>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</si>
  <si>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</si>
  <si>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</si>
  <si>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</si>
  <si>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</si>
  <si>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</si>
  <si>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</si>
  <si>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</si>
  <si>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</si>
  <si>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</si>
  <si>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</si>
  <si>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</si>
  <si>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</si>
  <si>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</si>
  <si>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</si>
  <si>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</si>
  <si>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</si>
  <si>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</si>
  <si>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</si>
  <si>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</si>
  <si>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</si>
  <si>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</si>
  <si>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</si>
  <si>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</si>
  <si>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</si>
  <si>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</si>
  <si>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</si>
  <si>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</si>
  <si>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</si>
  <si>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</si>
  <si>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</si>
  <si>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</si>
  <si>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</si>
  <si>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</si>
  <si>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</si>
  <si>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</si>
  <si>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</si>
  <si>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</si>
  <si>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</si>
  <si>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</si>
  <si>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</si>
  <si>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</si>
  <si>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</si>
  <si>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</si>
  <si>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</si>
  <si>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</si>
  <si>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</si>
  <si>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</si>
  <si>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</si>
  <si>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</si>
  <si>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</si>
  <si>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</si>
  <si>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</si>
  <si>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</si>
  <si>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</si>
  <si>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</si>
  <si>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</si>
  <si>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</si>
  <si>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</si>
  <si>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</si>
  <si>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</si>
  <si>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</si>
  <si>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</si>
  <si>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</si>
  <si>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</si>
  <si>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</si>
  <si>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</si>
  <si>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</si>
  <si>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</si>
  <si>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</si>
  <si>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</si>
  <si>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</si>
  <si>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</si>
  <si>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</si>
  <si>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</si>
  <si>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</si>
  <si>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</si>
  <si>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</si>
  <si>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</si>
  <si>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</si>
  <si>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</si>
  <si>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</si>
  <si>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</si>
  <si>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</si>
  <si>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</si>
  <si>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</si>
  <si>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</si>
  <si>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</si>
  <si>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</si>
  <si>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</si>
  <si>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</si>
  <si>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</si>
  <si>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</si>
  <si>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</si>
  <si>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</si>
  <si>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</si>
  <si>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</si>
  <si>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</si>
  <si>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</si>
  <si>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</si>
  <si>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</si>
  <si>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</si>
  <si>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</si>
  <si>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</si>
  <si>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</si>
  <si>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</si>
  <si>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</si>
  <si>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</si>
  <si>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</si>
  <si>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</si>
  <si>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</si>
  <si>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</si>
  <si>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</si>
  <si>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</si>
  <si>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</si>
  <si>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</si>
  <si>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</si>
  <si>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</si>
  <si>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</si>
  <si>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</si>
  <si>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</si>
  <si>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</si>
  <si>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</si>
  <si>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</si>
  <si>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</si>
  <si>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</si>
  <si>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</si>
  <si>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</si>
  <si>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</si>
  <si>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</si>
  <si>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</si>
  <si>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</si>
  <si>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</si>
  <si>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</si>
  <si>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</si>
  <si>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</si>
  <si>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</si>
  <si>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</si>
  <si>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</si>
  <si>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</si>
  <si>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</si>
  <si>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</si>
  <si>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</si>
  <si>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</si>
  <si>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</si>
  <si>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</si>
  <si>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</si>
  <si>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</si>
  <si>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</si>
  <si>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</si>
  <si>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</si>
  <si>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</si>
  <si>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</si>
  <si>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</si>
  <si>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</si>
  <si>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</si>
  <si>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</si>
  <si>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</si>
  <si>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</si>
  <si>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</si>
  <si>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</si>
  <si>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</si>
  <si>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</si>
  <si>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</si>
  <si>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</si>
  <si>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</si>
  <si>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</si>
  <si>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</si>
  <si>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</si>
  <si>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</si>
  <si>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</si>
  <si>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</si>
  <si>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</si>
  <si>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</si>
  <si>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</si>
  <si>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</si>
  <si>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</si>
  <si>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</si>
  <si>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</si>
  <si>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</si>
  <si>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</si>
  <si>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</si>
  <si>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</si>
  <si>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</si>
  <si>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</si>
  <si>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</si>
  <si>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</si>
  <si>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</si>
  <si>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</si>
  <si>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</si>
  <si>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</si>
  <si>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</si>
  <si>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</si>
  <si>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</si>
  <si>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</si>
  <si>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</si>
  <si>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</si>
  <si>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</si>
  <si>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</si>
  <si>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</si>
  <si>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</si>
  <si>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</si>
  <si>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</si>
  <si>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</si>
  <si>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</si>
  <si>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</si>
  <si>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</si>
  <si>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</si>
  <si>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</si>
  <si>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</si>
  <si>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</si>
  <si>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</si>
  <si>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</si>
  <si>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</si>
  <si>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</si>
  <si>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</si>
  <si>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</si>
  <si>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</si>
  <si>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</si>
  <si>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</si>
  <si>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</si>
  <si>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</si>
  <si>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</si>
  <si>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</si>
  <si>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</si>
  <si>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</si>
  <si>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</si>
  <si>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</si>
  <si>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</si>
  <si>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</si>
  <si>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</si>
  <si>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</si>
  <si>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</si>
  <si>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</si>
  <si>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</si>
  <si>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</si>
  <si>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</si>
  <si>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</si>
  <si>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</si>
  <si>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</si>
  <si>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</si>
  <si>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</si>
  <si>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</si>
  <si>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</si>
  <si>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</si>
  <si>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</si>
  <si>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</si>
  <si>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</si>
  <si>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</si>
  <si>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</si>
  <si>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</si>
  <si>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</si>
  <si>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</si>
  <si>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</si>
  <si>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</si>
  <si>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</si>
  <si>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</si>
  <si>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</si>
  <si>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</si>
  <si>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</si>
  <si>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</si>
  <si>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</si>
  <si>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</si>
  <si>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</si>
  <si>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</si>
  <si>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</si>
  <si>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</si>
  <si>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</si>
  <si>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</si>
  <si>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</si>
  <si>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</si>
  <si>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</si>
  <si>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</si>
  <si>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</si>
  <si>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</si>
  <si>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</si>
  <si>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</si>
  <si>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</si>
  <si>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</si>
  <si>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</si>
  <si>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</si>
  <si>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</si>
  <si>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</si>
  <si>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</si>
  <si>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</si>
  <si>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</si>
  <si>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</si>
  <si>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</si>
  <si>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</si>
  <si>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</si>
  <si>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</si>
  <si>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</si>
  <si>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</si>
  <si>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</si>
  <si>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</si>
  <si>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</si>
  <si>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</si>
  <si>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</si>
  <si>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</si>
  <si>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</si>
  <si>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</si>
  <si>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</si>
  <si>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</si>
  <si>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</si>
  <si>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</si>
  <si>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</si>
  <si>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</si>
  <si>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</si>
  <si>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</si>
  <si>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</si>
  <si>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</si>
  <si>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</si>
  <si>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</si>
  <si>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</si>
  <si>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</si>
  <si>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</si>
  <si>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</si>
  <si>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</si>
  <si>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</si>
  <si>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</si>
  <si>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</si>
  <si>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</si>
  <si>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</si>
  <si>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</si>
  <si>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</si>
  <si>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</si>
  <si>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</si>
  <si>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</si>
  <si>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</si>
  <si>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</si>
  <si>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</si>
  <si>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</si>
  <si>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</si>
  <si>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</si>
  <si>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</si>
  <si>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</si>
  <si>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</si>
  <si>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</si>
  <si>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</si>
  <si>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</si>
  <si>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</si>
  <si>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</si>
  <si>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</si>
  <si>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</si>
  <si>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</si>
  <si>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</si>
  <si>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</si>
  <si>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</si>
  <si>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</si>
  <si>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</si>
  <si>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</si>
  <si>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</si>
  <si>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</si>
  <si>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</si>
  <si>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</si>
  <si>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</si>
  <si>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</si>
  <si>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</si>
  <si>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</si>
  <si>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</si>
  <si>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</si>
  <si>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</si>
  <si>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</si>
  <si>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</si>
  <si>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</si>
  <si>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</si>
  <si>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</si>
  <si>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</si>
  <si>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</si>
  <si>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</si>
  <si>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</si>
  <si>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</si>
  <si>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</si>
  <si>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</si>
  <si>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</si>
  <si>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</si>
  <si>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</si>
  <si>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</si>
  <si>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</si>
  <si>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</si>
  <si>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</si>
  <si>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</si>
  <si>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</si>
  <si>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</si>
  <si>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</si>
  <si>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</si>
  <si>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</si>
  <si>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</si>
  <si>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</si>
  <si>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</si>
  <si>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</si>
  <si>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</si>
  <si>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</si>
  <si>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</si>
  <si>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</si>
  <si>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</si>
  <si>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</si>
  <si>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</si>
  <si>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</si>
  <si>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</si>
  <si>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</si>
  <si>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</si>
  <si>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</si>
  <si>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</si>
  <si>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</si>
  <si>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</si>
  <si>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</si>
  <si>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</si>
  <si>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</si>
  <si>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</si>
  <si>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</si>
  <si>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</si>
  <si>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</si>
  <si>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</si>
  <si>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</si>
  <si>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</si>
  <si>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</si>
  <si>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</si>
  <si>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</si>
  <si>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</si>
  <si>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</si>
  <si>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</si>
  <si>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</si>
  <si>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</si>
  <si>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</si>
  <si>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</si>
  <si>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</si>
  <si>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</si>
  <si>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</si>
  <si>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</si>
  <si>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</si>
  <si>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</si>
  <si>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</si>
  <si>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</si>
  <si>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</si>
  <si>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</si>
  <si>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</si>
  <si>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</si>
  <si>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</si>
  <si>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</si>
  <si>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</si>
  <si>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</si>
  <si>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</si>
  <si>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</si>
  <si>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</si>
  <si>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</si>
  <si>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</si>
  <si>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</si>
  <si>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</si>
  <si>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</si>
  <si>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</si>
  <si>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</si>
  <si>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</si>
  <si>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</si>
  <si>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</si>
  <si>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</si>
  <si>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</si>
  <si>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</si>
  <si>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</si>
  <si>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</si>
  <si>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</si>
  <si>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</si>
  <si>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</si>
  <si>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</si>
  <si>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</si>
  <si>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</si>
  <si>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</si>
  <si>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</si>
  <si>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</si>
  <si>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</si>
  <si>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</si>
  <si>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</si>
  <si>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</si>
  <si>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</si>
  <si>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</si>
  <si>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</si>
  <si>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</si>
  <si>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</si>
  <si>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</si>
  <si>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</si>
  <si>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</si>
  <si>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</si>
  <si>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</si>
  <si>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</si>
  <si>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</si>
  <si>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</si>
  <si>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</si>
  <si>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</si>
  <si>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</si>
  <si>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</si>
  <si>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</si>
  <si>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</si>
  <si>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</si>
  <si>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</si>
  <si>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</si>
  <si>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</si>
  <si>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</si>
  <si>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</si>
  <si>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</si>
  <si>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</si>
  <si>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</si>
  <si>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</si>
  <si>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</si>
  <si>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</si>
  <si>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</si>
  <si>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</si>
  <si>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</si>
  <si>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</si>
  <si>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</si>
  <si>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</si>
  <si>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</si>
  <si>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</si>
  <si>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</si>
  <si>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</si>
  <si>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</si>
  <si>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</si>
  <si>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</si>
  <si>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</si>
  <si>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</si>
  <si>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</si>
  <si>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</si>
  <si>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</si>
  <si>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</si>
  <si>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</si>
  <si>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</si>
  <si>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</si>
  <si>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</si>
  <si>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</si>
  <si>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</si>
  <si>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</si>
  <si>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</si>
  <si>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</si>
  <si>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</si>
  <si>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</si>
  <si>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</si>
  <si>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</si>
  <si>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</si>
  <si>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</si>
  <si>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</si>
  <si>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</si>
  <si>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</si>
  <si>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</si>
  <si>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</si>
  <si>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</si>
  <si>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</si>
  <si>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</si>
  <si>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</si>
  <si>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</si>
  <si>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</si>
  <si>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</si>
  <si>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</si>
  <si>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</si>
  <si>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</si>
  <si>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</si>
  <si>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</si>
  <si>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</si>
  <si>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</si>
  <si>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</si>
  <si>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</si>
  <si>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</si>
  <si>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</si>
  <si>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</si>
  <si>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</si>
  <si>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</si>
  <si>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</si>
  <si>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</si>
  <si>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</si>
  <si>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</si>
  <si>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</si>
  <si>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</si>
  <si>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</si>
  <si>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</si>
  <si>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</si>
  <si>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</si>
  <si>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</si>
  <si>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</si>
  <si>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</si>
  <si>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</si>
  <si>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</si>
  <si>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</si>
  <si>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</si>
  <si>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</si>
  <si>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</si>
  <si>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</si>
  <si>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</si>
  <si>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</si>
  <si>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</si>
  <si>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</si>
  <si>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</si>
  <si>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</si>
  <si>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</si>
  <si>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</si>
  <si>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</si>
  <si>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</si>
  <si>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</si>
  <si>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</si>
  <si>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</si>
  <si>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</si>
  <si>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</si>
  <si>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</si>
  <si>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</si>
  <si>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</si>
  <si>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</si>
  <si>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</si>
  <si>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</si>
  <si>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</si>
  <si>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</si>
  <si>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</si>
  <si>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</si>
  <si>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</si>
  <si>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</si>
  <si>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</si>
  <si>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</si>
  <si>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</si>
  <si>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</si>
  <si>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</si>
  <si>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</si>
  <si>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</si>
  <si>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</si>
  <si>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</si>
  <si>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</si>
  <si>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</si>
  <si>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</si>
  <si>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</si>
  <si>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</si>
  <si>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</si>
  <si>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</si>
  <si>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</si>
  <si>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</si>
  <si>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</si>
  <si>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</si>
  <si>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</si>
  <si>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</si>
  <si>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</si>
  <si>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</si>
  <si>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</si>
  <si>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</si>
  <si>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</si>
  <si>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</si>
  <si>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</si>
  <si>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</si>
  <si>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</si>
  <si>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</si>
  <si>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</si>
  <si>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</si>
  <si>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</si>
  <si>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</si>
  <si>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</si>
  <si>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</si>
  <si>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</si>
  <si>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</si>
  <si>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</si>
  <si>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</si>
  <si>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</si>
  <si>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</si>
  <si>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</si>
  <si>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</si>
  <si>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</si>
  <si>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</si>
  <si>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</si>
  <si>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</si>
  <si>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</si>
  <si>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</si>
  <si>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</si>
  <si>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</si>
  <si>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</si>
  <si>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</si>
  <si>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</si>
  <si>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</si>
  <si>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</si>
  <si>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</si>
  <si>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</si>
  <si>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</si>
  <si>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</si>
  <si>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</si>
  <si>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</si>
  <si>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</si>
  <si>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</si>
  <si>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</si>
  <si>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</si>
  <si>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</si>
  <si>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</si>
  <si>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</si>
  <si>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</si>
  <si>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</si>
  <si>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</si>
  <si>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</si>
  <si>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</si>
  <si>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</si>
  <si>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</si>
  <si>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</si>
  <si>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</si>
  <si>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</si>
  <si>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</si>
  <si>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</si>
  <si>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</si>
  <si>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</si>
  <si>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</si>
  <si>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</si>
  <si>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</si>
  <si>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</si>
  <si>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</si>
  <si>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</si>
  <si>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</si>
  <si>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</si>
  <si>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</si>
  <si>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</si>
  <si>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</si>
  <si>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</si>
  <si>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</si>
  <si>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</si>
  <si>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</si>
  <si>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</si>
  <si>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</si>
  <si>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</si>
  <si>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</si>
  <si>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</si>
  <si>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</si>
  <si>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</si>
  <si>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</si>
  <si>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</si>
  <si>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</si>
  <si>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</si>
  <si>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</si>
  <si>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</si>
  <si>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</si>
  <si>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</si>
  <si>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</si>
  <si>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</si>
  <si>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</si>
  <si>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</si>
  <si>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</si>
  <si>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</si>
  <si>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</si>
  <si>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</si>
  <si>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</si>
  <si>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</si>
  <si>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</si>
  <si>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</si>
  <si>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</si>
  <si>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</si>
  <si>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</si>
  <si>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</si>
  <si>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</si>
  <si>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</si>
  <si>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</si>
  <si>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</si>
  <si>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</si>
  <si>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</si>
  <si>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</si>
  <si>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</si>
  <si>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</si>
  <si>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</si>
  <si>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</si>
  <si>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</si>
  <si>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</si>
  <si>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</si>
  <si>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</si>
  <si>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</si>
  <si>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</si>
  <si>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</si>
  <si>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</si>
  <si>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</si>
  <si>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</si>
  <si>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</si>
  <si>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</si>
  <si>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</si>
  <si>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</si>
  <si>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</si>
  <si>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</si>
  <si>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</si>
  <si>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</si>
  <si>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</si>
  <si>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</si>
  <si>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</si>
  <si>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</si>
  <si>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</si>
  <si>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</si>
  <si>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</si>
  <si>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</si>
  <si>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</si>
  <si>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</si>
  <si>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</si>
  <si>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</si>
  <si>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</si>
  <si>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</si>
  <si>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</si>
  <si>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</si>
  <si>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</si>
  <si>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</si>
  <si>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</si>
  <si>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</si>
  <si>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</si>
  <si>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</si>
  <si>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</si>
  <si>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</si>
  <si>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</si>
  <si>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</si>
  <si>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</si>
  <si>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</si>
  <si>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</si>
  <si>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</si>
  <si>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</si>
  <si>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</si>
  <si>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</si>
  <si>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</si>
  <si>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</si>
  <si>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</si>
  <si>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</si>
  <si>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</si>
  <si>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</si>
  <si>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</si>
  <si>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</si>
  <si>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</si>
  <si>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</si>
  <si>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</si>
  <si>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</si>
  <si>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</si>
  <si>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</si>
  <si>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</si>
  <si>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</si>
  <si>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</si>
  <si>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</si>
  <si>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</si>
  <si>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</si>
  <si>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</si>
  <si>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</si>
  <si>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</si>
  <si>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</si>
  <si>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</si>
  <si>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</si>
  <si>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</si>
  <si>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</si>
  <si>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</si>
  <si>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</si>
  <si>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</si>
  <si>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</si>
  <si>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</si>
  <si>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</si>
  <si>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</si>
  <si>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</si>
  <si>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</si>
  <si>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</si>
  <si>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</si>
  <si>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</si>
  <si>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</si>
  <si>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</si>
  <si>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</si>
  <si>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</si>
  <si>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</si>
  <si>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</si>
  <si>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</si>
  <si>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</si>
  <si>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</si>
  <si>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</si>
  <si>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</si>
  <si>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</si>
  <si>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</si>
  <si>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</si>
  <si>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</si>
  <si>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</si>
  <si>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</si>
  <si>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</si>
  <si>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</si>
  <si>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</si>
  <si>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</si>
  <si>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</si>
  <si>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</si>
  <si>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</si>
  <si>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</si>
  <si>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</si>
  <si>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</si>
  <si>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</si>
  <si>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</si>
  <si>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</si>
  <si>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</si>
  <si>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</si>
  <si>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</si>
  <si>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</si>
  <si>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</si>
  <si>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</si>
  <si>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</si>
  <si>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</si>
  <si>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</si>
  <si>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</si>
  <si>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</si>
  <si>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</si>
  <si>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</si>
  <si>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</si>
  <si>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</si>
  <si>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</si>
  <si>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</si>
  <si>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</si>
  <si>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</si>
  <si>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</si>
  <si>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</si>
  <si>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</si>
  <si>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</si>
  <si>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</si>
  <si>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</si>
  <si>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</si>
  <si>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</si>
  <si>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</si>
  <si>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</si>
  <si>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</si>
  <si>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</si>
  <si>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</si>
  <si>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</si>
  <si>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</si>
  <si>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</si>
  <si>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</si>
  <si>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</si>
  <si>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</si>
  <si>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</si>
  <si>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</si>
  <si>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</si>
  <si>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</si>
  <si>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</si>
  <si>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</si>
  <si>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</si>
  <si>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</si>
  <si>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</si>
  <si>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</si>
  <si>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</si>
  <si>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</si>
  <si>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</si>
  <si>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</si>
  <si>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</si>
  <si>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</si>
  <si>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</si>
  <si>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</si>
  <si>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</si>
  <si>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</si>
  <si>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</si>
  <si>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</si>
  <si>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</si>
  <si>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</si>
  <si>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</si>
  <si>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</si>
  <si>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</si>
  <si>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</si>
  <si>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</si>
  <si>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</si>
  <si>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</si>
  <si>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</si>
  <si>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</si>
  <si>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</si>
  <si>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</si>
  <si>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</si>
  <si>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</si>
  <si>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</si>
  <si>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</si>
  <si>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</si>
  <si>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</si>
  <si>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</si>
  <si>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</si>
  <si>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</si>
  <si>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</si>
  <si>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</si>
  <si>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</si>
  <si>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</si>
  <si>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</si>
  <si>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</si>
  <si>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</si>
  <si>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</si>
  <si>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</si>
  <si>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</si>
  <si>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</si>
  <si>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</si>
  <si>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</si>
  <si>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</si>
  <si>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</si>
  <si>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</si>
  <si>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</si>
  <si>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</si>
  <si>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</si>
  <si>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</si>
  <si>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</si>
  <si>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</si>
  <si>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</si>
  <si>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</si>
  <si>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</si>
  <si>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</si>
  <si>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</si>
  <si>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</si>
  <si>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</si>
  <si>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</si>
  <si>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</si>
  <si>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</si>
  <si>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</si>
  <si>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</si>
  <si>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</si>
  <si>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</si>
  <si>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</si>
  <si>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</si>
  <si>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</si>
  <si>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</si>
  <si>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</si>
  <si>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</si>
  <si>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</si>
  <si>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</si>
  <si>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</si>
  <si>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</si>
  <si>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</si>
  <si>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</si>
  <si>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</si>
  <si>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</si>
  <si>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</si>
  <si>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</si>
  <si>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</si>
  <si>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</si>
  <si>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</si>
  <si>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</si>
  <si>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</si>
  <si>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</si>
  <si>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</si>
  <si>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</si>
  <si>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</si>
  <si>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</si>
  <si>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</si>
  <si>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</si>
  <si>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</si>
  <si>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</si>
  <si>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</si>
  <si>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</si>
  <si>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</si>
  <si>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</si>
  <si>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</si>
  <si>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</si>
  <si>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</si>
  <si>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</si>
  <si>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</si>
  <si>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</si>
  <si>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</si>
  <si>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</si>
  <si>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</si>
  <si>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</si>
  <si>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</si>
  <si>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</si>
  <si>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</si>
  <si>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</si>
  <si>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</si>
  <si>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</si>
  <si>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</si>
  <si>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</si>
  <si>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</si>
  <si>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</si>
  <si>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</si>
  <si>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</si>
  <si>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</si>
  <si>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</si>
  <si>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</si>
  <si>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</si>
  <si>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</si>
  <si>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</si>
  <si>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</si>
  <si>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</si>
  <si>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</si>
  <si>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</si>
  <si>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</si>
  <si>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</si>
  <si>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</si>
  <si>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</si>
  <si>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</si>
  <si>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</si>
  <si>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</si>
  <si>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</si>
  <si>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</si>
  <si>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</si>
  <si>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</si>
  <si>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</si>
  <si>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</si>
  <si>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</si>
  <si>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</si>
  <si>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</si>
  <si>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</si>
  <si>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</si>
  <si>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</si>
  <si>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</si>
  <si>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</si>
  <si>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</si>
  <si>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</si>
  <si>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</si>
  <si>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</si>
  <si>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</si>
  <si>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</si>
  <si>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</si>
  <si>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</si>
  <si>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</si>
  <si>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</si>
  <si>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</si>
  <si>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</si>
  <si>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</si>
  <si>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</si>
  <si>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</si>
  <si>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</si>
  <si>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</si>
  <si>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</si>
  <si>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</si>
  <si>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</si>
  <si>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</si>
  <si>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</si>
  <si>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</si>
  <si>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</si>
  <si>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</si>
  <si>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</si>
  <si>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</si>
  <si>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</si>
  <si>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</si>
  <si>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</si>
  <si>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</si>
  <si>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</si>
  <si>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</si>
  <si>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</si>
  <si>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</si>
  <si>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</si>
  <si>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</si>
  <si>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</si>
  <si>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</si>
  <si>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</si>
  <si>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</si>
  <si>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</si>
  <si>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</si>
  <si>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</si>
  <si>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</si>
  <si>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</si>
  <si>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</si>
  <si>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</si>
  <si>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</si>
  <si>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</si>
  <si>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</si>
  <si>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</si>
  <si>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</si>
  <si>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</si>
  <si>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</si>
  <si>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</si>
  <si>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</si>
  <si>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</si>
  <si>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</si>
  <si>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</si>
  <si>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</si>
  <si>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</si>
  <si>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</si>
  <si>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</si>
  <si>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</si>
  <si>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</si>
  <si>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</si>
  <si>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</si>
  <si>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</si>
  <si>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</si>
  <si>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</si>
  <si>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</si>
  <si>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</si>
  <si>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</si>
  <si>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</si>
  <si>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</si>
  <si>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</si>
  <si>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</si>
  <si>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</si>
  <si>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</si>
  <si>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</si>
  <si>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</si>
  <si>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</si>
  <si>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</si>
  <si>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</si>
  <si>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</si>
  <si>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</si>
  <si>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</si>
  <si>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</si>
  <si>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</si>
  <si>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</si>
  <si>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</si>
  <si>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</si>
  <si>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</si>
  <si>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</si>
  <si>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</si>
  <si>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</si>
  <si>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</si>
  <si>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</si>
  <si>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</si>
  <si>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</si>
  <si>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</si>
  <si>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</si>
  <si>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</si>
  <si>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</si>
  <si>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</si>
  <si>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</si>
  <si>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</si>
  <si>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</si>
  <si>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</si>
  <si>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</si>
  <si>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</si>
  <si>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</si>
  <si>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</si>
  <si>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</si>
  <si>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</si>
  <si>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</si>
  <si>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</si>
  <si>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</si>
  <si>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</si>
  <si>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</si>
  <si>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</si>
  <si>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</si>
  <si>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</si>
  <si>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</si>
  <si>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</si>
  <si>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</si>
  <si>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</si>
  <si>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</si>
  <si>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</si>
  <si>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</si>
  <si>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</si>
  <si>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</si>
  <si>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</si>
  <si>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</si>
  <si>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</si>
  <si>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</si>
  <si>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</si>
  <si>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</si>
  <si>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</si>
  <si>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</si>
  <si>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</si>
  <si>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</si>
  <si>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</si>
  <si>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</si>
  <si>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</si>
  <si>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</si>
  <si>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</si>
  <si>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</si>
  <si>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</si>
  <si>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</si>
  <si>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</si>
  <si>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</si>
  <si>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</si>
  <si>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</si>
  <si>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</si>
  <si>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</si>
  <si>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</si>
  <si>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</si>
  <si>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</si>
  <si>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</si>
  <si>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</si>
  <si>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</si>
  <si>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</si>
  <si>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</si>
  <si>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</si>
  <si>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</si>
  <si>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</si>
  <si>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</si>
  <si>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</si>
  <si>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</si>
  <si>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</si>
  <si>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</si>
  <si>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</si>
  <si>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</si>
  <si>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</si>
  <si>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</si>
  <si>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</si>
  <si>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</si>
  <si>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</si>
  <si>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</si>
  <si>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</si>
  <si>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</si>
  <si>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</si>
  <si>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</si>
  <si>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</si>
  <si>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</si>
  <si>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</si>
  <si>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</si>
  <si>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</si>
  <si>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</si>
  <si>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</si>
  <si>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</si>
  <si>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</si>
  <si>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</si>
  <si>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</si>
  <si>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</si>
  <si>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</si>
  <si>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</si>
  <si>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</si>
  <si>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</si>
  <si>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</si>
  <si>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</si>
  <si>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</si>
  <si>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</si>
  <si>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</si>
  <si>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</si>
  <si>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</si>
  <si>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</si>
  <si>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</si>
  <si>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</si>
  <si>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</si>
  <si>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</si>
  <si>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</si>
  <si>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</si>
  <si>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</si>
  <si>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</si>
  <si>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</si>
  <si>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</si>
  <si>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</si>
  <si>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</si>
  <si>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</si>
  <si>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</si>
  <si>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</si>
  <si>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</si>
  <si>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</si>
  <si>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</si>
  <si>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</si>
  <si>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</si>
  <si>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</si>
  <si>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</si>
  <si>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</si>
  <si>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</si>
  <si>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</si>
  <si>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</si>
  <si>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</si>
  <si>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</si>
  <si>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</si>
  <si>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</si>
  <si>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</si>
  <si>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</si>
  <si>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</si>
  <si>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</si>
  <si>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</si>
  <si>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</si>
  <si>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</si>
  <si>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</si>
  <si>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</si>
  <si>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</si>
  <si>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</si>
  <si>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</si>
  <si>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</si>
  <si>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</si>
  <si>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</si>
  <si>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</si>
  <si>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</si>
  <si>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</si>
  <si>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</si>
  <si>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</si>
  <si>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</si>
  <si>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</si>
  <si>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</si>
  <si>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</si>
  <si>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</si>
  <si>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</si>
  <si>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</si>
  <si>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</si>
  <si>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</si>
  <si>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</si>
  <si>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</si>
  <si>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</si>
  <si>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</si>
  <si>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</si>
  <si>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</si>
  <si>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</si>
  <si>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</si>
  <si>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</si>
  <si>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</si>
  <si>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</si>
  <si>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</si>
  <si>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</si>
  <si>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</si>
  <si>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</si>
  <si>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</si>
  <si>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</si>
  <si>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</si>
  <si>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</si>
  <si>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</si>
  <si>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</si>
  <si>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</si>
  <si>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</si>
  <si>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</si>
  <si>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</si>
  <si>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</si>
  <si>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</si>
  <si>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</si>
  <si>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</si>
  <si>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</si>
  <si>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</si>
  <si>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</si>
  <si>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</si>
  <si>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</si>
  <si>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</si>
  <si>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</si>
  <si>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</si>
  <si>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</si>
  <si>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</si>
  <si>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</si>
  <si>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</si>
  <si>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</si>
  <si>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</si>
  <si>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</si>
  <si>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</si>
  <si>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</si>
  <si>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</si>
  <si>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</si>
  <si>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</si>
  <si>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</si>
  <si>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</si>
  <si>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</si>
  <si>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</si>
  <si>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</si>
  <si>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</si>
  <si>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</si>
  <si>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</si>
  <si>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</si>
  <si>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</si>
  <si>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</si>
  <si>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</si>
  <si>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</si>
  <si>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</si>
  <si>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</si>
  <si>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</si>
  <si>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</si>
  <si>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</si>
  <si>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</si>
  <si>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</si>
  <si>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</si>
  <si>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</si>
  <si>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</si>
  <si>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</si>
  <si>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</si>
  <si>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</si>
  <si>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</si>
  <si>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</si>
  <si>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</si>
  <si>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</si>
  <si>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</si>
  <si>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</si>
  <si>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</si>
  <si>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</si>
  <si>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</si>
  <si>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</si>
  <si>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</si>
  <si>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</si>
  <si>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</si>
  <si>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</si>
  <si>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</si>
  <si>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</si>
  <si>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</si>
  <si>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</si>
  <si>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</si>
  <si>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</si>
  <si>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</si>
  <si>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</si>
  <si>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</si>
  <si>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</si>
  <si>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</si>
  <si>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</si>
  <si>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</si>
  <si>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</si>
  <si>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</si>
  <si>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</si>
  <si>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</si>
  <si>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</si>
  <si>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</si>
  <si>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</si>
  <si>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</si>
  <si>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</si>
  <si>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</si>
  <si>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</si>
  <si>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</si>
  <si>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</si>
  <si>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</si>
  <si>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</si>
  <si>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</si>
  <si>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</si>
  <si>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</si>
  <si>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</si>
  <si>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</si>
  <si>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</si>
  <si>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</si>
  <si>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</si>
  <si>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</si>
  <si>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</si>
  <si>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</si>
  <si>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</si>
  <si>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</si>
  <si>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</si>
  <si>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</si>
  <si>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</si>
  <si>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</si>
  <si>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</si>
  <si>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</si>
  <si>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</si>
  <si>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</si>
  <si>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</si>
  <si>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</si>
  <si>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</si>
  <si>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</si>
  <si>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</si>
  <si>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</si>
  <si>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</si>
  <si>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</si>
  <si>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</si>
  <si>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</si>
  <si>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</si>
  <si>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</si>
  <si>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</si>
  <si>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</si>
  <si>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</si>
  <si>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</si>
  <si>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</si>
  <si>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</si>
  <si>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</si>
  <si>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</si>
  <si>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</si>
  <si>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</si>
  <si>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</si>
  <si>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</si>
  <si>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</si>
  <si>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</si>
  <si>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</si>
  <si>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</si>
  <si>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</si>
  <si>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</si>
  <si>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</si>
  <si>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</si>
  <si>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</si>
  <si>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</si>
  <si>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</si>
  <si>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</si>
  <si>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</si>
  <si>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</si>
  <si>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</si>
  <si>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</si>
  <si>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</si>
  <si>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</si>
  <si>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</si>
  <si>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</si>
  <si>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</si>
  <si>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</si>
  <si>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</si>
  <si>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</si>
  <si>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</si>
  <si>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</si>
  <si>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</si>
  <si>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</si>
  <si>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</si>
  <si>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</si>
  <si>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</si>
  <si>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</si>
  <si>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</si>
  <si>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</si>
  <si>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</si>
  <si>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</si>
  <si>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</si>
  <si>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</si>
  <si>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</si>
  <si>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</si>
  <si>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</si>
  <si>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</si>
  <si>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</si>
  <si>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</si>
  <si>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</si>
  <si>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</si>
  <si>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</si>
  <si>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</si>
  <si>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</si>
  <si>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</si>
  <si>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</si>
  <si>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</si>
  <si>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</si>
  <si>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</si>
  <si>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</si>
  <si>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</si>
  <si>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</si>
  <si>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</si>
  <si>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</si>
  <si>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</si>
  <si>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</si>
  <si>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</si>
  <si>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</si>
  <si>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</si>
  <si>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</si>
  <si>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</si>
  <si>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</si>
  <si>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</si>
  <si>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</si>
  <si>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</si>
  <si>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</si>
  <si>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</si>
  <si>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</si>
  <si>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</si>
  <si>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</si>
  <si>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</si>
  <si>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</si>
  <si>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</si>
  <si>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</si>
  <si>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</si>
  <si>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</si>
  <si>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</si>
  <si>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</si>
  <si>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</si>
  <si>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</si>
  <si>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</si>
  <si>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</si>
  <si>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</si>
  <si>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</si>
  <si>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</si>
  <si>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</si>
  <si>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</si>
  <si>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</si>
  <si>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</si>
  <si>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</si>
  <si>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</si>
  <si>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</si>
  <si>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</si>
  <si>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</si>
  <si>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</si>
  <si>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</si>
  <si>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</si>
  <si>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</si>
  <si>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</si>
  <si>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</si>
  <si>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</si>
  <si>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</si>
  <si>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</si>
  <si>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</si>
  <si>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</si>
  <si>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</si>
  <si>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</si>
  <si>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</si>
  <si>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</si>
  <si>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</si>
  <si>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</si>
  <si>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</si>
  <si>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</si>
  <si>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</si>
  <si>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</si>
  <si>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</si>
  <si>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</si>
  <si>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</si>
  <si>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</si>
  <si>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</si>
  <si>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</si>
  <si>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</si>
  <si>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</si>
  <si>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</si>
  <si>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</si>
  <si>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</si>
  <si>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</si>
  <si>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</si>
  <si>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</si>
  <si>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</si>
  <si>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</si>
  <si>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</si>
  <si>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</si>
  <si>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</si>
  <si>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</si>
  <si>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</si>
  <si>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</si>
  <si>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</si>
  <si>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</si>
  <si>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</si>
  <si>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</si>
  <si>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</si>
  <si>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</si>
  <si>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</si>
  <si>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</si>
  <si>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</si>
  <si>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</si>
  <si>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</si>
  <si>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</si>
  <si>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</si>
  <si>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</si>
  <si>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</si>
  <si>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</si>
  <si>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</si>
  <si>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</si>
  <si>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</si>
  <si>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</si>
  <si>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</si>
  <si>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</si>
  <si>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</si>
  <si>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</si>
  <si>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</si>
  <si>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</si>
  <si>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</si>
  <si>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</si>
  <si>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</si>
  <si>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</si>
  <si>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</si>
  <si>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</si>
  <si>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</si>
  <si>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</si>
  <si>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</si>
  <si>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</si>
  <si>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</si>
  <si>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</si>
  <si>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</si>
  <si>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</si>
  <si>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</si>
  <si>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</si>
  <si>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</si>
  <si>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</si>
  <si>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</si>
  <si>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</si>
  <si>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</si>
  <si>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</si>
  <si>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</si>
  <si>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</si>
  <si>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</si>
  <si>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</si>
  <si>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</si>
  <si>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</si>
  <si>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</si>
  <si>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</si>
  <si>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</si>
  <si>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</si>
  <si>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</si>
  <si>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</si>
  <si>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</si>
  <si>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</si>
  <si>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</si>
  <si>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</si>
  <si>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</si>
  <si>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</si>
  <si>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</si>
  <si>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</si>
  <si>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</si>
  <si>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</si>
  <si>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</si>
  <si>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</si>
  <si>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</si>
  <si>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</si>
  <si>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</si>
  <si>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</si>
  <si>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</si>
  <si>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</si>
  <si>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</si>
  <si>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</si>
  <si>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</si>
  <si>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</si>
  <si>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</si>
  <si>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</si>
  <si>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</si>
  <si>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</si>
  <si>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</si>
  <si>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</si>
  <si>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</si>
  <si>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</si>
  <si>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</si>
  <si>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</si>
  <si>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</si>
  <si>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</si>
  <si>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</si>
  <si>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</si>
  <si>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</si>
  <si>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</si>
  <si>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</si>
  <si>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</si>
  <si>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</si>
  <si>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</si>
  <si>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</si>
  <si>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</si>
  <si>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</si>
  <si>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</si>
  <si>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</si>
  <si>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</si>
  <si>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</si>
  <si>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</si>
  <si>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</si>
  <si>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</si>
  <si>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</si>
  <si>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</si>
  <si>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</si>
  <si>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</si>
  <si>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</si>
  <si>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</si>
  <si>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</si>
  <si>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</si>
  <si>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</si>
  <si>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</si>
  <si>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</si>
  <si>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</si>
  <si>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</si>
  <si>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</si>
  <si>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</si>
  <si>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</si>
  <si>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</si>
  <si>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</si>
  <si>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</si>
  <si>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</si>
  <si>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</si>
  <si>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</si>
  <si>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</si>
  <si>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</si>
  <si>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</si>
  <si>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</si>
  <si>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</si>
  <si>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</si>
  <si>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</si>
  <si>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</si>
  <si>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</si>
  <si>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</si>
  <si>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</si>
  <si>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</si>
  <si>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</si>
  <si>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</si>
  <si>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</si>
  <si>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</si>
  <si>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</si>
  <si>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</si>
  <si>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</si>
  <si>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</si>
  <si>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</si>
  <si>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</si>
  <si>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</si>
  <si>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</si>
  <si>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</si>
  <si>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</si>
  <si>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</si>
  <si>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</si>
  <si>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</si>
  <si>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</si>
  <si>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</si>
  <si>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</si>
  <si>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</si>
  <si>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</si>
  <si>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</si>
  <si>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</si>
  <si>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</si>
  <si>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</si>
  <si>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</si>
  <si>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</si>
  <si>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</si>
  <si>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</si>
  <si>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</si>
  <si>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</si>
  <si>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</si>
  <si>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</si>
  <si>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</si>
  <si>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</si>
  <si>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</si>
  <si>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</si>
  <si>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</si>
  <si>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</si>
  <si>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</si>
  <si>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</si>
  <si>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</si>
  <si>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</si>
  <si>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</si>
  <si>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</si>
  <si>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</si>
  <si>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</si>
  <si>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</si>
  <si>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</si>
  <si>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</si>
  <si>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</si>
  <si>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</si>
  <si>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</si>
  <si>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</si>
  <si>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</si>
  <si>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</si>
  <si>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</si>
  <si>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</si>
  <si>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</si>
  <si>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</si>
  <si>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</si>
  <si>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</si>
  <si>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</si>
  <si>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</si>
  <si>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</si>
  <si>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</si>
  <si>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</si>
  <si>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</si>
  <si>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</si>
  <si>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</si>
  <si>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</si>
  <si>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</si>
  <si>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</si>
  <si>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</si>
  <si>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</si>
  <si>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</si>
  <si>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</si>
  <si>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</si>
  <si>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</si>
  <si>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</si>
  <si>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</si>
  <si>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</si>
  <si>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</si>
  <si>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</si>
  <si>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</si>
  <si>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</si>
  <si>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</si>
  <si>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</si>
  <si>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</si>
  <si>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</si>
  <si>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</si>
  <si>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</si>
  <si>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</si>
  <si>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</si>
  <si>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</si>
  <si>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</si>
  <si>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</si>
  <si>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</si>
  <si>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</si>
  <si>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</si>
  <si>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</si>
  <si>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</si>
  <si>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</si>
  <si>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</si>
  <si>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</si>
  <si>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</si>
  <si>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</si>
  <si>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</si>
  <si>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</si>
  <si>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</si>
  <si>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</si>
  <si>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</si>
  <si>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</si>
  <si>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</si>
  <si>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</si>
  <si>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</si>
  <si>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</si>
  <si>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</si>
  <si>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</si>
  <si>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</si>
  <si>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</si>
  <si>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</si>
  <si>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</si>
  <si>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</si>
  <si>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</si>
  <si>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</si>
  <si>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</si>
  <si>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</si>
  <si>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</si>
  <si>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</si>
  <si>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</si>
  <si>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</si>
  <si>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</si>
  <si>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</si>
  <si>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</si>
  <si>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</si>
  <si>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</si>
  <si>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</si>
  <si>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</si>
  <si>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</si>
  <si>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</si>
  <si>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</si>
  <si>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</si>
  <si>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</si>
  <si>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</si>
  <si>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</si>
  <si>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</si>
  <si>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</si>
  <si>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</si>
  <si>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</si>
  <si>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</si>
  <si>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</si>
  <si>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</si>
  <si>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</si>
  <si>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</si>
  <si>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</si>
  <si>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</si>
  <si>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</si>
  <si>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</si>
  <si>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</si>
  <si>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</si>
  <si>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</si>
  <si>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</si>
  <si>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</si>
  <si>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</si>
  <si>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</si>
  <si>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</si>
  <si>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</si>
  <si>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</si>
  <si>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</si>
  <si>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</si>
  <si>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</si>
  <si>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</si>
  <si>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</si>
  <si>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</si>
  <si>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</si>
  <si>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</si>
  <si>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</si>
  <si>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</si>
  <si>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</si>
  <si>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</si>
  <si>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</si>
  <si>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</si>
  <si>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</si>
  <si>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</si>
  <si>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</si>
  <si>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</si>
  <si>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</si>
  <si>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</si>
  <si>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</si>
  <si>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</si>
  <si>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</si>
  <si>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</si>
  <si>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</si>
  <si>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</si>
  <si>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</si>
  <si>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</si>
  <si>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</si>
  <si>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</si>
  <si>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</si>
  <si>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</si>
  <si>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</si>
  <si>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</si>
  <si>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</si>
  <si>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</si>
  <si>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</si>
  <si>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</si>
  <si>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</si>
  <si>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</si>
  <si>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</si>
  <si>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</si>
  <si>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</si>
  <si>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</si>
  <si>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</si>
  <si>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</si>
  <si>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</si>
  <si>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</si>
  <si>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</si>
  <si>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</si>
  <si>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</si>
  <si>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</si>
  <si>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</si>
  <si>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</si>
  <si>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</si>
  <si>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</si>
  <si>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</si>
  <si>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</si>
  <si>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</si>
  <si>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</si>
  <si>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</si>
  <si>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</si>
  <si>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</si>
  <si>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</si>
  <si>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</si>
  <si>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</si>
  <si>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</si>
  <si>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</si>
  <si>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</si>
  <si>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</si>
  <si>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</si>
  <si>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</si>
  <si>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</si>
  <si>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</si>
  <si>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</si>
  <si>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</si>
  <si>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</si>
  <si>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</si>
  <si>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</si>
  <si>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</si>
  <si>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</si>
  <si>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</si>
  <si>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</si>
  <si>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</si>
  <si>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</si>
  <si>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</si>
  <si>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</si>
  <si>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</si>
  <si>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</si>
  <si>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</si>
  <si>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</si>
  <si>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</si>
  <si>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</si>
  <si>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</si>
  <si>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</si>
  <si>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</si>
  <si>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</si>
  <si>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</si>
  <si>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</si>
  <si>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</si>
  <si>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</si>
  <si>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</si>
  <si>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</si>
  <si>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</si>
  <si>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</si>
  <si>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</si>
  <si>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</si>
  <si>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</si>
  <si>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</si>
  <si>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</si>
  <si>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</si>
  <si>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</si>
  <si>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</si>
  <si>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</si>
  <si>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</si>
  <si>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</si>
  <si>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</si>
  <si>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</si>
  <si>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</si>
  <si>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</si>
  <si>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</si>
  <si>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</si>
  <si>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</si>
  <si>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</si>
  <si>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</si>
  <si>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</si>
  <si>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</si>
  <si>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</si>
  <si>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</si>
  <si>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</si>
  <si>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</si>
  <si>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</si>
  <si>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</si>
  <si>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</si>
  <si>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</si>
  <si>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</si>
  <si>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</si>
  <si>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</si>
  <si>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</si>
  <si>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</si>
  <si>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</si>
  <si>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</si>
  <si>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</si>
  <si>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</si>
  <si>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</si>
  <si>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</si>
  <si>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</si>
  <si>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</si>
  <si>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</si>
  <si>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</si>
  <si>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</si>
  <si>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</si>
  <si>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</si>
  <si>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</si>
  <si>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</si>
  <si>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</si>
  <si>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</si>
  <si>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</si>
  <si>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</si>
  <si>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</si>
  <si>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</si>
  <si>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</si>
  <si>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</si>
  <si>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</si>
  <si>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</si>
  <si>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</si>
  <si>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</si>
  <si>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</si>
  <si>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</si>
  <si>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</si>
  <si>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</si>
  <si>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</si>
  <si>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</si>
  <si>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</si>
  <si>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</si>
  <si>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</si>
  <si>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</si>
  <si>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</si>
  <si>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</si>
  <si>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</si>
  <si>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</si>
  <si>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</si>
  <si>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</si>
  <si>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</si>
  <si>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</si>
  <si>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</si>
  <si>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</si>
  <si>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</si>
  <si>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</si>
  <si>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</si>
  <si>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</si>
  <si>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</si>
  <si>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</si>
  <si>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</si>
  <si>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</si>
  <si>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</si>
  <si>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</si>
  <si>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</si>
  <si>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</si>
  <si>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</si>
  <si>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</si>
  <si>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</si>
  <si>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</si>
  <si>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</si>
  <si>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</si>
  <si>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</si>
  <si>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</si>
  <si>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</si>
  <si>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</si>
  <si>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</si>
  <si>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</si>
  <si>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</si>
  <si>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</si>
  <si>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</si>
  <si>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</si>
  <si>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</si>
  <si>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</si>
  <si>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</si>
  <si>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</si>
  <si>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</si>
  <si>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</si>
  <si>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</si>
  <si>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</si>
  <si>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</si>
  <si>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</si>
  <si>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</si>
  <si>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</si>
  <si>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</si>
  <si>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</si>
  <si>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</si>
  <si>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</si>
  <si>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</si>
  <si>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</si>
  <si>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</si>
  <si>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</si>
  <si>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</si>
  <si>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</si>
  <si>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</si>
  <si>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</si>
  <si>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</si>
  <si>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</si>
  <si>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</si>
  <si>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</si>
  <si>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</si>
  <si>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</si>
  <si>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</si>
  <si>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</si>
  <si>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</si>
  <si>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</si>
  <si>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</si>
  <si>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</si>
  <si>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</si>
  <si>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</si>
  <si>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</si>
  <si>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</si>
  <si>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</si>
  <si>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</si>
  <si>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</si>
  <si>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</si>
  <si>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</si>
  <si>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</si>
  <si>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</si>
  <si>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</si>
  <si>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</si>
  <si>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</si>
  <si>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</si>
  <si>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</si>
  <si>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</si>
  <si>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</si>
  <si>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</si>
  <si>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</si>
  <si>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</si>
  <si>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</si>
  <si>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</si>
  <si>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</si>
  <si>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</si>
  <si>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</si>
  <si>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</si>
  <si>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</si>
  <si>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</si>
  <si>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</si>
  <si>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</si>
  <si>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</si>
  <si>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</si>
  <si>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</si>
  <si>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</si>
  <si>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</si>
  <si>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</si>
  <si>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</si>
  <si>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</si>
  <si>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</si>
  <si>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</si>
  <si>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</si>
  <si>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</si>
  <si>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</si>
  <si>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</si>
  <si>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</si>
  <si>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</si>
  <si>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</si>
  <si>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</si>
  <si>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</si>
  <si>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</si>
  <si>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</si>
  <si>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</si>
  <si>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</si>
  <si>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</si>
  <si>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</si>
  <si>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</si>
  <si>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</si>
  <si>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</si>
  <si>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</si>
  <si>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</si>
  <si>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</si>
  <si>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</si>
  <si>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</si>
  <si>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</si>
  <si>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</si>
  <si>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</si>
  <si>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</si>
  <si>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</si>
  <si>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</si>
  <si>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</si>
  <si>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</si>
  <si>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</si>
  <si>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</si>
  <si>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</si>
  <si>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</si>
  <si>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</si>
  <si>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</si>
  <si>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</si>
  <si>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</si>
  <si>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</si>
  <si>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</si>
  <si>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</si>
  <si>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</si>
  <si>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</si>
  <si>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</si>
  <si>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</si>
  <si>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</si>
  <si>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</si>
  <si>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</si>
  <si>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</si>
  <si>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</si>
  <si>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</si>
  <si>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</si>
  <si>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</si>
  <si>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</si>
  <si>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</si>
  <si>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</si>
  <si>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</si>
  <si>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</si>
  <si>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</si>
  <si>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</si>
  <si>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</si>
  <si>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</si>
  <si>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</si>
  <si>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</si>
  <si>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</si>
  <si>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</si>
  <si>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</si>
  <si>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</si>
  <si>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</si>
  <si>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</si>
  <si>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</si>
  <si>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</si>
  <si>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</si>
  <si>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</si>
  <si>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</si>
  <si>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</si>
  <si>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</si>
  <si>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</si>
  <si>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</si>
  <si>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</si>
  <si>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</si>
  <si>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</si>
  <si>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</si>
  <si>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</si>
  <si>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</si>
  <si>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</si>
  <si>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</si>
  <si>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</si>
  <si>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</si>
  <si>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</si>
  <si>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</si>
  <si>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</si>
  <si>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</si>
  <si>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</si>
  <si>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</si>
  <si>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</si>
  <si>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</si>
  <si>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</si>
  <si>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</si>
  <si>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</si>
  <si>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</si>
  <si>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</si>
  <si>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</si>
  <si>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</si>
  <si>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</si>
  <si>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</si>
  <si>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</si>
  <si>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</si>
  <si>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</si>
  <si>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</si>
  <si>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</si>
  <si>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</si>
  <si>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</si>
  <si>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</si>
  <si>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</si>
  <si>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</si>
  <si>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</si>
  <si>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</si>
  <si>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</si>
  <si>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</si>
  <si>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</si>
  <si>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</si>
  <si>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</si>
  <si>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</si>
  <si>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</si>
  <si>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</si>
  <si>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</si>
  <si>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</si>
  <si>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</si>
  <si>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</si>
  <si>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</si>
  <si>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</si>
  <si>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</si>
  <si>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</si>
  <si>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</si>
  <si>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</si>
  <si>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</si>
  <si>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</si>
  <si>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</si>
  <si>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</si>
  <si>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</si>
  <si>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</si>
  <si>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</si>
  <si>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</si>
  <si>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</si>
  <si>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</si>
  <si>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</si>
  <si>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</si>
  <si>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</si>
  <si>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</si>
  <si>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</si>
  <si>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</si>
  <si>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</si>
  <si>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</si>
  <si>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</si>
  <si>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</si>
  <si>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</si>
  <si>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</si>
  <si>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</si>
  <si>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</si>
  <si>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</si>
  <si>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</si>
  <si>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</si>
  <si>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</si>
  <si>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</si>
  <si>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</si>
  <si>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</si>
  <si>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</si>
  <si>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</si>
  <si>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</si>
  <si>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</si>
  <si>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</si>
  <si>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</si>
  <si>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</si>
  <si>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</si>
  <si>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</si>
  <si>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</si>
  <si>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</si>
  <si>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</si>
  <si>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</si>
  <si>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</si>
  <si>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</si>
  <si>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</si>
  <si>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</si>
  <si>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</si>
  <si>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</si>
  <si>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</si>
  <si>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</si>
  <si>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</si>
  <si>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</si>
  <si>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</si>
  <si>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</si>
  <si>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</si>
  <si>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</si>
  <si>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</si>
  <si>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</si>
  <si>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</si>
  <si>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</si>
  <si>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</si>
  <si>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</si>
  <si>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</si>
  <si>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</si>
  <si>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</si>
  <si>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</si>
  <si>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</si>
  <si>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</si>
  <si>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</si>
  <si>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</si>
  <si>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</si>
  <si>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</si>
  <si>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</si>
  <si>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</si>
  <si>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</si>
  <si>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</si>
  <si>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</si>
  <si>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</si>
  <si>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</si>
  <si>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</si>
  <si>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</si>
  <si>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</si>
  <si>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</si>
  <si>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</si>
  <si>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</si>
  <si>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</si>
  <si>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</si>
  <si>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</si>
  <si>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</si>
  <si>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</si>
  <si>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</si>
  <si>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</si>
  <si>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</si>
  <si>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</si>
  <si>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</si>
  <si>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</si>
  <si>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</si>
  <si>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</si>
  <si>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</si>
  <si>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</si>
  <si>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</si>
  <si>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</si>
  <si>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</si>
  <si>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</si>
  <si>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</si>
  <si>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</si>
  <si>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</si>
  <si>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</si>
  <si>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</si>
  <si>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</si>
  <si>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</si>
  <si>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</si>
  <si>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</si>
  <si>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</si>
  <si>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</si>
  <si>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</si>
  <si>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</si>
  <si>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</si>
  <si>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</si>
  <si>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</si>
  <si>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</si>
  <si>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</si>
  <si>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</si>
  <si>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</si>
  <si>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</si>
  <si>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</si>
  <si>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</si>
  <si>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</si>
  <si>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</si>
  <si>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</si>
  <si>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</si>
  <si>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</si>
  <si>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</si>
  <si>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</si>
  <si>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</si>
  <si>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</si>
  <si>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</si>
  <si>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</si>
  <si>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</si>
  <si>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</si>
  <si>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</si>
  <si>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</si>
  <si>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</si>
  <si>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</si>
  <si>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</si>
  <si>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</si>
  <si>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</si>
  <si>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</si>
  <si>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</si>
  <si>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</si>
  <si>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</si>
  <si>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</si>
  <si>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</si>
  <si>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</si>
  <si>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</si>
  <si>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</si>
  <si>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</si>
  <si>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</si>
  <si>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</si>
  <si>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</si>
  <si>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</si>
  <si>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</si>
  <si>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</si>
  <si>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</si>
  <si>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</si>
  <si>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</si>
  <si>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</si>
  <si>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</si>
  <si>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</si>
  <si>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</si>
  <si>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</si>
  <si>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</si>
  <si>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</si>
  <si>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</si>
  <si>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</si>
  <si>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</si>
  <si>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</si>
  <si>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</si>
  <si>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</si>
  <si>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</si>
  <si>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</si>
  <si>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</si>
  <si>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</si>
  <si>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</si>
  <si>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</si>
  <si>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</si>
  <si>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</si>
  <si>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</si>
  <si>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</si>
  <si>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</si>
  <si>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</si>
  <si>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</si>
  <si>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</si>
  <si>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</si>
  <si>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</si>
  <si>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</si>
  <si>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</si>
  <si>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</si>
  <si>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</si>
  <si>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</si>
  <si>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</si>
  <si>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</si>
  <si>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</si>
  <si>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</si>
  <si>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</si>
  <si>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</si>
  <si>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</si>
  <si>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</si>
  <si>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</si>
  <si>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</si>
  <si>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</si>
  <si>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</si>
  <si>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</si>
  <si>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</si>
  <si>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</si>
  <si>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</si>
  <si>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</si>
  <si>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</si>
  <si>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</si>
  <si>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</si>
  <si>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</si>
  <si>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</si>
  <si>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</si>
  <si>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</si>
  <si>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</si>
  <si>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</si>
  <si>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</si>
  <si>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</si>
  <si>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</si>
  <si>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</si>
  <si>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</si>
  <si>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</si>
  <si>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</si>
  <si>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</si>
  <si>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</si>
  <si>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</si>
  <si>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</si>
  <si>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</si>
  <si>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</si>
  <si>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</si>
  <si>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</si>
  <si>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</si>
  <si>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</si>
  <si>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</si>
  <si>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</si>
  <si>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</si>
  <si>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</si>
  <si>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</si>
  <si>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</si>
  <si>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</si>
  <si>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</si>
  <si>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</si>
  <si>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</si>
  <si>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</si>
  <si>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</si>
  <si>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</si>
  <si>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</si>
  <si>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</si>
  <si>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</si>
  <si>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</si>
  <si>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</si>
  <si>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</si>
  <si>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</si>
  <si>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</si>
  <si>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</si>
  <si>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</si>
  <si>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</si>
  <si>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</si>
  <si>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</si>
  <si>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</si>
  <si>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</si>
  <si>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</si>
  <si>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</si>
  <si>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</si>
  <si>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</si>
  <si>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</si>
  <si>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</si>
  <si>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</si>
  <si>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</si>
  <si>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</si>
  <si>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</si>
  <si>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</si>
  <si>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</si>
  <si>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</si>
  <si>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</si>
  <si>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</si>
  <si>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</si>
  <si>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</si>
  <si>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</si>
  <si>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</si>
  <si>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</si>
  <si>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</si>
  <si>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</si>
  <si>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</si>
  <si>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</si>
  <si>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</si>
  <si>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</si>
  <si>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</si>
  <si>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</si>
  <si>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</si>
  <si>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</si>
  <si>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</si>
  <si>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</si>
  <si>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</si>
  <si>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</si>
  <si>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</si>
  <si>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</si>
  <si>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</si>
  <si>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</si>
  <si>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</si>
  <si>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</si>
  <si>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</si>
  <si>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</si>
  <si>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</si>
  <si>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</si>
  <si>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</si>
  <si>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</si>
  <si>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</si>
  <si>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</si>
  <si>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</si>
  <si>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</si>
  <si>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</si>
  <si>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</si>
  <si>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</si>
  <si>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</si>
  <si>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</si>
  <si>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</si>
  <si>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</si>
  <si>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</si>
  <si>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</si>
  <si>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</si>
  <si>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</si>
  <si>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</si>
  <si>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</si>
  <si>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</si>
  <si>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</si>
  <si>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</si>
  <si>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</si>
  <si>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</si>
  <si>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</si>
  <si>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</si>
  <si>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</si>
  <si>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</si>
  <si>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</si>
  <si>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</si>
  <si>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</si>
  <si>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</si>
  <si>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</si>
  <si>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</si>
  <si>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</si>
  <si>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</si>
  <si>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</si>
  <si>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</si>
  <si>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</si>
  <si>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</si>
  <si>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</si>
  <si>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</si>
  <si>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</si>
  <si>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</si>
  <si>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</si>
  <si>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</si>
  <si>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</si>
  <si>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</si>
  <si>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</si>
  <si>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</si>
  <si>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</si>
  <si>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</si>
  <si>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</si>
  <si>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</si>
  <si>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</si>
  <si>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</si>
  <si>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</si>
  <si>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</si>
  <si>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</si>
  <si>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</si>
  <si>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</si>
  <si>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</si>
  <si>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</si>
  <si>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</si>
  <si>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</si>
  <si>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</si>
  <si>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</si>
  <si>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</si>
  <si>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</si>
  <si>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</si>
  <si>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</si>
  <si>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</si>
  <si>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</si>
  <si>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</si>
  <si>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</si>
  <si>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</si>
  <si>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</si>
  <si>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</si>
  <si>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</si>
  <si>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</si>
  <si>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</si>
  <si>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</si>
  <si>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</si>
  <si>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</si>
  <si>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</si>
  <si>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</si>
  <si>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</si>
  <si>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</si>
  <si>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</si>
  <si>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</si>
  <si>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</si>
  <si>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</si>
  <si>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</si>
  <si>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</si>
  <si>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</si>
  <si>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</si>
  <si>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</si>
  <si>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</si>
  <si>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</si>
  <si>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</si>
  <si>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</si>
  <si>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</si>
  <si>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</si>
  <si>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</si>
  <si>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</si>
  <si>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</si>
  <si>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</si>
  <si>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</si>
  <si>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</si>
  <si>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</si>
  <si>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</si>
  <si>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</si>
  <si>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</si>
  <si>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</si>
  <si>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</si>
  <si>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</si>
  <si>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</si>
  <si>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</si>
  <si>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</si>
  <si>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</si>
  <si>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</si>
  <si>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</si>
  <si>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</si>
  <si>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</si>
  <si>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</si>
  <si>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</si>
  <si>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</si>
  <si>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</si>
  <si>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</si>
  <si>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</si>
  <si>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</si>
  <si>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</si>
  <si>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</si>
  <si>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</si>
  <si>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</si>
  <si>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</si>
  <si>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</si>
  <si>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</si>
  <si>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</si>
  <si>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</si>
  <si>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</si>
  <si>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</si>
  <si>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</si>
  <si>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</si>
  <si>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</si>
  <si>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</si>
  <si>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</si>
  <si>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</si>
  <si>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</si>
  <si>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</si>
  <si>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</si>
  <si>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</si>
  <si>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</si>
  <si>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</si>
  <si>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</si>
  <si>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</si>
  <si>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</si>
  <si>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</si>
  <si>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</si>
  <si>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</si>
  <si>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</si>
  <si>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</si>
  <si>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</si>
  <si>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</si>
  <si>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</si>
  <si>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</si>
  <si>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</si>
  <si>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</si>
  <si>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</si>
  <si>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</si>
  <si>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</si>
  <si>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</si>
  <si>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</si>
  <si>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</si>
  <si>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</si>
  <si>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</si>
  <si>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</si>
  <si>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</si>
  <si>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</si>
  <si>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</si>
  <si>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</si>
  <si>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</si>
  <si>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</si>
  <si>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</si>
  <si>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</si>
  <si>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</si>
  <si>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</si>
  <si>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</si>
  <si>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</si>
  <si>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</si>
  <si>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</si>
  <si>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</si>
  <si>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</si>
  <si>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</si>
  <si>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</si>
  <si>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</si>
  <si>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</si>
  <si>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</si>
  <si>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</si>
  <si>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</si>
  <si>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</si>
  <si>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</si>
  <si>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</si>
  <si>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</si>
  <si>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</si>
  <si>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</si>
  <si>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</si>
  <si>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</si>
  <si>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</si>
  <si>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</si>
  <si>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</si>
  <si>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</si>
  <si>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</si>
  <si>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</si>
  <si>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</si>
  <si>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</si>
  <si>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</si>
  <si>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</si>
  <si>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</si>
  <si>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</si>
  <si>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</si>
  <si>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</si>
  <si>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</si>
  <si>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</si>
  <si>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</si>
  <si>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</si>
  <si>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</si>
  <si>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</si>
  <si>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</si>
  <si>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</si>
  <si>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</si>
  <si>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</si>
  <si>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</si>
  <si>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</si>
  <si>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</si>
  <si>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</si>
  <si>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</si>
  <si>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</si>
  <si>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</si>
  <si>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</si>
  <si>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</si>
  <si>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</si>
  <si>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</si>
  <si>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</si>
  <si>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</si>
  <si>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</si>
  <si>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</si>
  <si>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</si>
  <si>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</si>
  <si>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</si>
  <si>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</si>
  <si>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</si>
  <si>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</si>
  <si>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</si>
  <si>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</si>
  <si>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</si>
  <si>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</si>
  <si>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</si>
  <si>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</si>
  <si>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</si>
  <si>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</si>
  <si>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</si>
  <si>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</si>
  <si>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</si>
  <si>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</si>
  <si>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</si>
  <si>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</si>
  <si>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</si>
  <si>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</si>
  <si>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</si>
  <si>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</si>
  <si>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</si>
  <si>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</si>
  <si>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</si>
  <si>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</si>
  <si>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</si>
  <si>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</si>
  <si>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</si>
  <si>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</si>
  <si>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</si>
  <si>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</si>
  <si>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</si>
  <si>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</si>
  <si>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</si>
  <si>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</si>
  <si>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</si>
  <si>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</si>
  <si>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</si>
  <si>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</si>
  <si>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</si>
  <si>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</si>
  <si>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</si>
  <si>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</si>
  <si>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</si>
  <si>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</si>
  <si>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</si>
  <si>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</si>
  <si>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</si>
  <si>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</si>
  <si>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</si>
  <si>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</si>
  <si>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</si>
  <si>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</si>
  <si>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</si>
  <si>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</si>
  <si>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</si>
  <si>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</si>
  <si>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</si>
  <si>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</si>
  <si>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</si>
  <si>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</si>
  <si>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</si>
  <si>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</si>
  <si>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</si>
  <si>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</si>
  <si>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</si>
  <si>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</si>
  <si>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</si>
  <si>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</si>
  <si>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</si>
  <si>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</si>
  <si>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</si>
  <si>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</si>
  <si>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</si>
  <si>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</si>
  <si>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</si>
  <si>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</si>
  <si>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</si>
  <si>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</si>
  <si>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</si>
  <si>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</si>
  <si>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</si>
  <si>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</si>
  <si>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</si>
  <si>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</si>
  <si>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</si>
  <si>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</si>
  <si>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</si>
  <si>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</si>
  <si>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</si>
  <si>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</si>
  <si>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</si>
  <si>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</si>
  <si>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</si>
  <si>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</si>
  <si>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</si>
  <si>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</si>
  <si>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</si>
  <si>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</si>
  <si>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</si>
  <si>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</si>
  <si>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</si>
  <si>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</si>
  <si>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</si>
  <si>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</si>
  <si>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</si>
  <si>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</si>
  <si>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</si>
  <si>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</si>
  <si>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</si>
  <si>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</si>
  <si>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</si>
  <si>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</si>
  <si>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</si>
  <si>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</si>
  <si>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</si>
  <si>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</si>
  <si>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</si>
  <si>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</si>
  <si>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</si>
  <si>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</si>
  <si>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</si>
  <si>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</si>
  <si>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</si>
  <si>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</si>
  <si>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</si>
  <si>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</si>
  <si>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</si>
  <si>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</si>
  <si>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</si>
  <si>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</si>
  <si>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</si>
  <si>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</si>
  <si>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</si>
  <si>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</si>
  <si>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</si>
  <si>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</si>
  <si>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</si>
  <si>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</si>
  <si>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</si>
  <si>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</si>
  <si>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</si>
  <si>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</si>
  <si>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</si>
  <si>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</si>
  <si>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</si>
  <si>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</si>
  <si>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</si>
  <si>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</si>
  <si>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</si>
  <si>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</si>
  <si>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</si>
  <si>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</si>
  <si>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</si>
  <si>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</si>
  <si>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</si>
  <si>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</si>
  <si>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</si>
  <si>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</si>
  <si>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</si>
  <si>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</si>
  <si>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</si>
  <si>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</si>
  <si>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</si>
  <si>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</si>
  <si>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</si>
  <si>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</si>
  <si>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</si>
  <si>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</si>
  <si>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</si>
  <si>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</si>
  <si>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</si>
  <si>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</si>
  <si>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</si>
  <si>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</si>
  <si>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</si>
  <si>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</si>
  <si>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</si>
  <si>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</si>
  <si>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</si>
  <si>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</si>
  <si>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</si>
  <si>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</si>
  <si>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</si>
  <si>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</si>
  <si>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</si>
  <si>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</si>
  <si>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</si>
  <si>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</si>
  <si>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</si>
  <si>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</si>
  <si>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</si>
  <si>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</si>
  <si>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</si>
  <si>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</si>
  <si>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</si>
  <si>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</si>
  <si>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</si>
  <si>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</si>
  <si>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</si>
  <si>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</si>
  <si>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</si>
  <si>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</si>
  <si>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</si>
  <si>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</si>
  <si>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</si>
  <si>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</si>
  <si>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</si>
  <si>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</si>
  <si>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</si>
  <si>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</si>
  <si>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</si>
  <si>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</si>
  <si>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</si>
  <si>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</si>
  <si>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</si>
  <si>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</si>
  <si>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</si>
  <si>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</si>
  <si>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</si>
  <si>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</si>
  <si>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</si>
  <si>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</si>
  <si>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</si>
  <si>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</si>
  <si>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</si>
  <si>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</si>
  <si>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</si>
  <si>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</si>
  <si>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</si>
  <si>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</si>
  <si>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</si>
  <si>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</si>
  <si>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</si>
  <si>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</si>
  <si>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</si>
  <si>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</si>
  <si>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</si>
  <si>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</si>
  <si>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</si>
  <si>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</si>
  <si>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</si>
  <si>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</si>
  <si>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</si>
  <si>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</si>
  <si>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</si>
  <si>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</si>
  <si>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</si>
  <si>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</si>
  <si>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</si>
  <si>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</si>
  <si>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</si>
  <si>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</si>
  <si>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</si>
  <si>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</si>
  <si>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</si>
  <si>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</si>
  <si>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</si>
  <si>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</si>
  <si>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</si>
  <si>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</si>
  <si>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</si>
  <si>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</si>
  <si>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</si>
  <si>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</si>
  <si>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</si>
  <si>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</si>
  <si>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</si>
  <si>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</si>
  <si>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</si>
  <si>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</si>
  <si>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</si>
  <si>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</si>
  <si>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</si>
  <si>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</si>
  <si>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</si>
  <si>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</si>
  <si>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</si>
  <si>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</si>
  <si>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</si>
  <si>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</si>
  <si>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</si>
  <si>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</si>
  <si>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</si>
  <si>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</si>
  <si>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</si>
  <si>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</si>
  <si>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</si>
  <si>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</si>
  <si>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</si>
  <si>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</si>
  <si>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</si>
  <si>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</si>
  <si>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</si>
  <si>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</si>
  <si>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</si>
  <si>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</si>
  <si>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</si>
  <si>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</si>
  <si>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</si>
  <si>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</si>
  <si>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</si>
  <si>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</si>
  <si>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</si>
  <si>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</si>
  <si>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</si>
  <si>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</si>
  <si>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</si>
  <si>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</si>
  <si>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</si>
  <si>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</si>
  <si>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</si>
  <si>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</si>
  <si>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</si>
  <si>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</si>
  <si>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</si>
  <si>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</si>
  <si>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</si>
  <si>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</si>
  <si>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</si>
  <si>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</si>
  <si>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</si>
  <si>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</si>
  <si>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</si>
  <si>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</si>
  <si>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</si>
  <si>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</si>
  <si>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</si>
  <si>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</si>
  <si>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</si>
  <si>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</si>
  <si>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</si>
  <si>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</si>
  <si>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</si>
  <si>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</si>
  <si>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</si>
  <si>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</si>
  <si>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</si>
  <si>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</si>
  <si>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</si>
  <si>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</si>
  <si>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</si>
  <si>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</si>
  <si>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</si>
  <si>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</si>
  <si>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</si>
  <si>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</si>
  <si>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</si>
  <si>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</si>
  <si>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</si>
  <si>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</si>
  <si>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</si>
  <si>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</si>
  <si>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</si>
  <si>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</si>
  <si>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</si>
  <si>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</si>
  <si>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</si>
  <si>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</si>
  <si>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</si>
  <si>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</si>
  <si>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</si>
  <si>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</si>
  <si>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</si>
  <si>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</si>
  <si>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</si>
  <si>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</si>
  <si>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</si>
  <si>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</si>
  <si>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</si>
  <si>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</si>
  <si>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</si>
  <si>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</si>
  <si>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</si>
  <si>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</si>
  <si>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</si>
  <si>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</si>
  <si>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</si>
  <si>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</si>
  <si>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</si>
  <si>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</si>
  <si>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</si>
  <si>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</si>
  <si>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</si>
  <si>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</si>
  <si>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</si>
  <si>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</si>
  <si>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</si>
  <si>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</si>
  <si>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</si>
  <si>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</si>
  <si>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</si>
  <si>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</si>
  <si>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</si>
  <si>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</si>
  <si>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</si>
  <si>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</si>
  <si>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</si>
  <si>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</si>
  <si>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</si>
  <si>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</si>
  <si>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</si>
  <si>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</si>
  <si>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</si>
  <si>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</si>
  <si>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</si>
  <si>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</si>
  <si>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</si>
  <si>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</si>
  <si>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</si>
  <si>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</si>
  <si>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</si>
  <si>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</si>
  <si>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</si>
  <si>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</si>
  <si>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</si>
  <si>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</si>
  <si>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</si>
  <si>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</si>
  <si>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</si>
  <si>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</si>
  <si>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</si>
  <si>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</si>
  <si>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</si>
  <si>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</si>
  <si>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</si>
  <si>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</si>
  <si>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</si>
  <si>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</si>
  <si>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</si>
  <si>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</si>
  <si>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</si>
  <si>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</si>
  <si>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</si>
  <si>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</si>
  <si>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</si>
  <si>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</si>
  <si>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</si>
  <si>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</si>
  <si>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</si>
  <si>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</si>
  <si>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</si>
  <si>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</si>
  <si>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</si>
  <si>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</si>
  <si>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</si>
  <si>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</si>
  <si>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</si>
  <si>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</si>
  <si>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</si>
  <si>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</si>
  <si>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</si>
  <si>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</si>
  <si>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</si>
  <si>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</si>
  <si>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</si>
  <si>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</si>
  <si>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</si>
  <si>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</si>
  <si>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</si>
  <si>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</si>
  <si>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</si>
  <si>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</si>
  <si>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</si>
  <si>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</si>
  <si>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</si>
  <si>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</si>
  <si>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</si>
  <si>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</si>
  <si>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</si>
  <si>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</si>
  <si>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</si>
  <si>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</si>
  <si>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</si>
  <si>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</si>
  <si>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</si>
  <si>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</si>
  <si>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</si>
  <si>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</si>
  <si>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</si>
  <si>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</si>
  <si>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</si>
  <si>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</si>
  <si>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</si>
  <si>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</si>
  <si>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</si>
  <si>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</si>
  <si>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</si>
  <si>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</si>
  <si>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</si>
  <si>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</si>
  <si>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</si>
  <si>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</si>
  <si>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</si>
  <si>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</si>
  <si>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</si>
  <si>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</si>
  <si>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</si>
  <si>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</si>
  <si>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</si>
  <si>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</si>
  <si>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</si>
  <si>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</si>
  <si>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</si>
  <si>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</si>
  <si>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</si>
  <si>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</si>
  <si>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</si>
  <si>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</si>
  <si>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</si>
  <si>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</si>
  <si>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</si>
  <si>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</si>
  <si>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</si>
  <si>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</si>
  <si>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</si>
  <si>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</si>
  <si>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</si>
  <si>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</si>
  <si>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</si>
  <si>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</si>
  <si>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</si>
  <si>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</si>
  <si>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</si>
  <si>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</si>
  <si>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</si>
  <si>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</si>
  <si>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</si>
  <si>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</si>
  <si>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</si>
  <si>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</si>
  <si>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</si>
  <si>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</si>
  <si>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</si>
  <si>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</si>
  <si>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</si>
  <si>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</si>
  <si>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</si>
  <si>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</si>
  <si>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</si>
  <si>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</si>
  <si>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</si>
  <si>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</si>
  <si>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</si>
  <si>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</si>
  <si>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</si>
  <si>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</si>
  <si>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</si>
  <si>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</si>
  <si>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</si>
  <si>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</si>
  <si>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</si>
  <si>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</si>
  <si>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</si>
  <si>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</si>
  <si>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</si>
  <si>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</si>
  <si>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</si>
  <si>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</si>
  <si>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</si>
  <si>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</si>
  <si>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</si>
  <si>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</si>
  <si>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</si>
  <si>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</si>
  <si>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</si>
  <si>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</si>
  <si>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</si>
  <si>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</si>
  <si>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</si>
  <si>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</si>
  <si>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</si>
  <si>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</si>
  <si>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</si>
  <si>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</si>
  <si>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</si>
  <si>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</si>
  <si>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</si>
  <si>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</si>
  <si>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</si>
  <si>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</si>
  <si>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</si>
  <si>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</si>
  <si>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</si>
  <si>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</si>
  <si>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</si>
  <si>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</si>
  <si>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</si>
  <si>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</si>
  <si>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</si>
  <si>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</si>
  <si>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</si>
  <si>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</si>
  <si>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</si>
  <si>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</si>
  <si>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</si>
  <si>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</si>
  <si>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</si>
  <si>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</si>
  <si>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</si>
  <si>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</si>
  <si>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</si>
  <si>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</si>
  <si>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</si>
  <si>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</si>
  <si>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</si>
  <si>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</si>
  <si>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</si>
  <si>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</si>
  <si>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</si>
  <si>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</si>
  <si>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</si>
  <si>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</si>
  <si>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</si>
  <si>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</si>
  <si>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</si>
  <si>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</si>
  <si>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</si>
  <si>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</si>
  <si>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</si>
  <si>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</si>
  <si>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</si>
  <si>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</si>
  <si>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</si>
  <si>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</si>
  <si>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</si>
  <si>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</si>
  <si>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</si>
  <si>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</si>
  <si>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</si>
  <si>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</si>
  <si>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</si>
  <si>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</si>
  <si>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</si>
  <si>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</si>
  <si>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</si>
  <si>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</si>
  <si>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</si>
  <si>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</si>
  <si>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</si>
  <si>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</si>
  <si>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</si>
  <si>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</si>
  <si>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</si>
  <si>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</si>
  <si>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</si>
  <si>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</si>
  <si>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</si>
  <si>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</si>
  <si>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</si>
  <si>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</si>
  <si>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</si>
  <si>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</si>
  <si>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</si>
  <si>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</si>
  <si>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</si>
  <si>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</si>
  <si>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</si>
  <si>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</si>
  <si>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</si>
  <si>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</si>
  <si>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</si>
  <si>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</si>
  <si>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</si>
  <si>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</si>
  <si>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</si>
  <si>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</si>
  <si>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</si>
  <si>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</si>
  <si>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</si>
  <si>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</si>
  <si>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</si>
  <si>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</si>
  <si>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</si>
  <si>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</si>
  <si>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</si>
  <si>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</si>
  <si>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</si>
  <si>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</si>
  <si>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</si>
  <si>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</si>
  <si>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</si>
  <si>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</si>
  <si>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</si>
  <si>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</si>
  <si>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</si>
  <si>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</si>
  <si>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</si>
  <si>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</si>
  <si>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</si>
  <si>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</si>
  <si>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</si>
  <si>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</si>
  <si>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</si>
  <si>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</si>
  <si>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</si>
  <si>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</si>
  <si>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</si>
  <si>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</si>
  <si>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</si>
  <si>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</si>
  <si>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</si>
  <si>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</si>
  <si>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</si>
  <si>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</si>
  <si>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</si>
  <si>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</si>
  <si>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</si>
  <si>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</si>
  <si>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</si>
  <si>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</si>
  <si>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</si>
  <si>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</si>
  <si>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</si>
  <si>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</si>
  <si>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</si>
  <si>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</si>
  <si>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</si>
  <si>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</si>
  <si>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</si>
  <si>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</si>
  <si>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</si>
  <si>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</si>
  <si>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</si>
  <si>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</si>
  <si>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</si>
  <si>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</si>
  <si>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</si>
  <si>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</si>
  <si>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</si>
  <si>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</si>
  <si>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</si>
  <si>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</si>
  <si>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</si>
  <si>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</si>
  <si>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</si>
  <si>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</si>
  <si>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</si>
  <si>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</si>
  <si>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</si>
  <si>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</si>
  <si>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</si>
  <si>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</si>
  <si>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</si>
  <si>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</si>
  <si>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</si>
  <si>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</si>
  <si>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</si>
  <si>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</si>
  <si>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</si>
  <si>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</si>
  <si>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</si>
  <si>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</si>
  <si>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</si>
  <si>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</si>
  <si>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</si>
  <si>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</si>
  <si>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</si>
  <si>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</si>
  <si>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</si>
  <si>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</si>
  <si>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</si>
  <si>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</si>
  <si>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</si>
  <si>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</si>
  <si>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</si>
  <si>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</si>
  <si>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</si>
  <si>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</si>
  <si>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</si>
  <si>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</si>
  <si>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</si>
  <si>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</si>
  <si>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</si>
  <si>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</si>
  <si>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</si>
  <si>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</si>
  <si>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</si>
  <si>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</si>
  <si>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</si>
  <si>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</si>
  <si>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</si>
  <si>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</si>
  <si>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</si>
  <si>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</si>
  <si>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</si>
  <si>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</si>
  <si>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</si>
  <si>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</si>
  <si>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</si>
  <si>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</si>
  <si>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</si>
  <si>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</si>
  <si>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</si>
  <si>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</si>
  <si>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</si>
  <si>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</si>
  <si>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</si>
  <si>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</si>
  <si>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</si>
  <si>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</si>
  <si>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</si>
  <si>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</si>
  <si>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</si>
  <si>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</si>
  <si>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</si>
  <si>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</si>
  <si>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</si>
  <si>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</si>
  <si>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</si>
  <si>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</si>
  <si>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</si>
  <si>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</si>
  <si>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</si>
  <si>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</si>
  <si>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</si>
  <si>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</si>
  <si>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</si>
  <si>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</si>
  <si>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</si>
  <si>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</si>
  <si>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</si>
  <si>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</si>
  <si>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</si>
  <si>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</si>
  <si>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</si>
  <si>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</si>
  <si>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</si>
  <si>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</si>
  <si>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</si>
  <si>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</si>
  <si>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</si>
  <si>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</si>
  <si>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</si>
  <si>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</si>
  <si>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</si>
  <si>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</si>
  <si>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</si>
  <si>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</si>
  <si>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</si>
  <si>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</si>
  <si>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</si>
  <si>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</si>
  <si>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</si>
  <si>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</si>
  <si>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</si>
  <si>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</si>
  <si>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</si>
  <si>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</si>
  <si>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</si>
  <si>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</si>
  <si>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</si>
  <si>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</si>
  <si>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</si>
  <si>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</si>
  <si>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</si>
  <si>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</si>
  <si>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</si>
  <si>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</si>
  <si>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</si>
  <si>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</si>
  <si>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</si>
  <si>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</si>
  <si>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</si>
  <si>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</si>
  <si>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</si>
  <si>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</si>
  <si>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</si>
  <si>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</si>
  <si>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</si>
  <si>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</si>
  <si>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</si>
  <si>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</si>
  <si>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</si>
  <si>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</si>
  <si>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</si>
  <si>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</si>
  <si>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</si>
  <si>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</si>
  <si>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</si>
  <si>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</si>
  <si>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</si>
  <si>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</si>
  <si>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</si>
  <si>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</si>
  <si>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</si>
  <si>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</si>
  <si>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</si>
  <si>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</si>
  <si>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</si>
  <si>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</si>
  <si>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</si>
  <si>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</si>
  <si>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</si>
  <si>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</si>
  <si>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</si>
  <si>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</si>
  <si>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</si>
  <si>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</si>
  <si>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</si>
  <si>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</si>
  <si>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</si>
  <si>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</si>
  <si>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</si>
  <si>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</si>
  <si>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</si>
  <si>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</si>
  <si>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</si>
  <si>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</si>
  <si>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</si>
  <si>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</si>
  <si>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</si>
  <si>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</si>
  <si>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</si>
  <si>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</si>
  <si>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</si>
  <si>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</si>
  <si>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</si>
  <si>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</si>
  <si>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</si>
  <si>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</si>
  <si>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</si>
  <si>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</si>
  <si>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</si>
  <si>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</si>
  <si>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</si>
  <si>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</si>
  <si>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</si>
  <si>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</si>
  <si>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</si>
  <si>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</si>
  <si>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</si>
  <si>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</si>
  <si>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</si>
  <si>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</si>
  <si>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</si>
  <si>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</si>
  <si>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</si>
  <si>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</si>
  <si>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</si>
  <si>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</si>
  <si>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</si>
  <si>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</si>
  <si>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</si>
  <si>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</si>
  <si>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</si>
  <si>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</si>
  <si>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</si>
  <si>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</si>
  <si>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</si>
  <si>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</si>
  <si>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</si>
  <si>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</si>
  <si>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</si>
  <si>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</si>
  <si>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</si>
  <si>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</si>
  <si>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</si>
  <si>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</si>
  <si>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</si>
  <si>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</si>
  <si>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</si>
  <si>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</si>
  <si>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</si>
  <si>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</si>
  <si>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</si>
  <si>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</si>
  <si>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</si>
  <si>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</si>
  <si>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</si>
  <si>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</si>
  <si>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</si>
  <si>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</si>
  <si>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</si>
  <si>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</si>
  <si>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</si>
  <si>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</si>
  <si>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</si>
  <si>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</si>
  <si>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</si>
  <si>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</si>
  <si>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</si>
  <si>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</si>
  <si>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</si>
  <si>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</si>
  <si>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</si>
  <si>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</si>
  <si>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</si>
  <si>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</si>
  <si>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</si>
  <si>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</si>
  <si>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</si>
  <si>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</si>
  <si>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</si>
  <si>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</si>
  <si>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</si>
  <si>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</si>
  <si>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</si>
  <si>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</si>
  <si>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</si>
  <si>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</si>
  <si>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</si>
  <si>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</si>
  <si>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</si>
  <si>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</si>
  <si>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</si>
  <si>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</si>
  <si>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</si>
  <si>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</si>
  <si>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</si>
  <si>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</si>
  <si>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</si>
  <si>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</si>
  <si>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</si>
  <si>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</si>
  <si>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</si>
  <si>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</si>
  <si>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</si>
  <si>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</si>
  <si>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</si>
  <si>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</si>
  <si>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</si>
  <si>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</si>
  <si>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</si>
  <si>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</si>
  <si>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</si>
  <si>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</si>
  <si>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</si>
  <si>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</si>
  <si>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</si>
  <si>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</si>
  <si>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</si>
  <si>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</si>
  <si>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</si>
  <si>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</si>
  <si>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</si>
  <si>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</si>
  <si>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</si>
  <si>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</si>
  <si>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</si>
  <si>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</si>
  <si>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</si>
  <si>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</si>
  <si>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</si>
  <si>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</si>
  <si>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</si>
  <si>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</si>
  <si>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</si>
  <si>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</si>
  <si>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</si>
  <si>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</si>
  <si>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</si>
  <si>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</si>
  <si>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</si>
  <si>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</si>
  <si>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</si>
  <si>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</si>
  <si>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</si>
  <si>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</si>
  <si>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</si>
  <si>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</si>
  <si>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</si>
  <si>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</si>
  <si>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</si>
  <si>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</si>
  <si>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</si>
  <si>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</si>
  <si>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</si>
  <si>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</si>
  <si>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</si>
  <si>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</si>
  <si>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</si>
  <si>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</si>
  <si>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</si>
  <si>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</si>
  <si>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</si>
  <si>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</si>
  <si>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</si>
  <si>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</si>
  <si>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</si>
  <si>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</si>
  <si>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</si>
  <si>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</si>
  <si>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</si>
  <si>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</si>
  <si>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</si>
  <si>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</si>
  <si>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</si>
  <si>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</si>
  <si>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</si>
  <si>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</si>
  <si>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</si>
  <si>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</si>
  <si>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</si>
  <si>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</si>
  <si>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</si>
  <si>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</si>
  <si>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</si>
  <si>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</si>
  <si>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</si>
  <si>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</si>
  <si>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</si>
  <si>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</si>
  <si>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</si>
  <si>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</si>
  <si>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</si>
  <si>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</si>
  <si>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</si>
  <si>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</si>
  <si>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</si>
  <si>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</si>
  <si>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</si>
  <si>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</si>
  <si>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</si>
  <si>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</si>
  <si>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</si>
  <si>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</si>
  <si>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</si>
  <si>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</si>
  <si>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</si>
  <si>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</si>
  <si>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</si>
  <si>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</si>
  <si>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</si>
  <si>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</si>
  <si>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</si>
  <si>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</si>
  <si>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</si>
  <si>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</si>
  <si>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</si>
  <si>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</si>
  <si>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</si>
  <si>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</si>
  <si>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</si>
  <si>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</si>
  <si>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</si>
  <si>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</si>
  <si>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</si>
  <si>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</si>
  <si>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</si>
  <si>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</si>
  <si>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</si>
  <si>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</si>
  <si>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</si>
  <si>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</si>
  <si>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</si>
  <si>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</si>
  <si>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</si>
  <si>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</si>
  <si>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</si>
  <si>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</si>
  <si>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</si>
  <si>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</si>
  <si>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</si>
  <si>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</si>
  <si>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</si>
  <si>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</si>
  <si>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</si>
  <si>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</si>
  <si>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</si>
  <si>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</si>
  <si>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</si>
  <si>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</si>
  <si>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</si>
  <si>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</si>
  <si>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</si>
  <si>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</si>
  <si>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</si>
  <si>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</si>
  <si>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</si>
  <si>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</si>
  <si>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</si>
  <si>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</si>
  <si>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</si>
  <si>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</si>
  <si>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</si>
  <si>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</si>
  <si>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</si>
  <si>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</si>
  <si>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</si>
  <si>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</si>
  <si>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</si>
  <si>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</si>
  <si>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</si>
  <si>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</si>
  <si>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</si>
  <si>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</si>
  <si>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</si>
  <si>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</si>
  <si>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</si>
  <si>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</si>
  <si>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</si>
  <si>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</si>
  <si>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</si>
  <si>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</si>
  <si>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</si>
  <si>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</si>
  <si>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</si>
  <si>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</si>
  <si>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</si>
  <si>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</si>
  <si>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</si>
  <si>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</si>
  <si>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</si>
  <si>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</si>
  <si>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</si>
  <si>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</si>
  <si>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</si>
  <si>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</si>
  <si>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</si>
  <si>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</si>
  <si>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</si>
  <si>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</si>
  <si>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</si>
  <si>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</si>
  <si>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</si>
  <si>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</si>
  <si>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</si>
  <si>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</si>
  <si>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</si>
  <si>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</si>
  <si>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</si>
  <si>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</si>
  <si>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</si>
  <si>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</si>
  <si>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</si>
  <si>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</si>
  <si>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</si>
  <si>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</si>
  <si>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</si>
  <si>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</si>
  <si>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</si>
  <si>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</si>
  <si>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</si>
  <si>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</si>
  <si>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</si>
  <si>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</si>
  <si>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</si>
  <si>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</si>
  <si>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</si>
  <si>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</si>
  <si>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</si>
  <si>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</si>
  <si>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</si>
  <si>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</si>
  <si>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</si>
  <si>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</si>
  <si>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</si>
  <si>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</si>
  <si>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</si>
  <si>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</si>
  <si>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</si>
  <si>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</si>
  <si>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</si>
  <si>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</si>
  <si>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</si>
  <si>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</si>
  <si>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</si>
  <si>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</si>
  <si>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</si>
  <si>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</si>
  <si>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</si>
  <si>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</si>
  <si>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</si>
  <si>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</si>
  <si>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</si>
  <si>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</si>
  <si>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</si>
  <si>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</si>
  <si>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</si>
  <si>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</si>
  <si>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</si>
  <si>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</si>
  <si>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</si>
  <si>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</si>
  <si>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</si>
  <si>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</si>
  <si>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</si>
  <si>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</si>
  <si>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</si>
  <si>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</si>
  <si>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</si>
  <si>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</si>
  <si>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</si>
  <si>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</si>
  <si>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</si>
  <si>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</si>
  <si>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</si>
  <si>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</si>
  <si>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</si>
  <si>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</si>
  <si>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</si>
  <si>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</si>
  <si>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</si>
  <si>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</si>
  <si>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</si>
  <si>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</si>
  <si>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</si>
  <si>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</si>
  <si>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</si>
  <si>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</si>
  <si>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</si>
  <si>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</si>
  <si>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</si>
  <si>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</si>
  <si>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</si>
  <si>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</si>
  <si>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</si>
  <si>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</si>
  <si>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</si>
  <si>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</si>
  <si>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</si>
  <si>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</si>
  <si>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</si>
  <si>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</si>
  <si>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</si>
  <si>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</si>
  <si>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</si>
  <si>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</si>
  <si>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</si>
  <si>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</si>
  <si>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</si>
  <si>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</si>
  <si>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</si>
  <si>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</si>
  <si>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</si>
  <si>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</si>
  <si>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</si>
  <si>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</si>
  <si>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</si>
  <si>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</si>
  <si>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</si>
  <si>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</si>
  <si>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</si>
  <si>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</si>
  <si>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</si>
  <si>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</si>
  <si>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</si>
  <si>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</si>
  <si>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</si>
  <si>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</si>
  <si>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</si>
  <si>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</si>
  <si>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</si>
  <si>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</si>
  <si>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</si>
  <si>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</si>
  <si>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</si>
  <si>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</si>
  <si>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</si>
  <si>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</si>
  <si>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</si>
  <si>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</si>
  <si>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</si>
  <si>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</si>
  <si>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</si>
  <si>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</si>
  <si>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</si>
  <si>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</si>
  <si>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</si>
  <si>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</si>
  <si>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</si>
  <si>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</si>
  <si>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</si>
  <si>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</si>
  <si>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</si>
  <si>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</si>
  <si>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</si>
  <si>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</si>
  <si>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</si>
  <si>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</si>
  <si>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</si>
  <si>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</si>
  <si>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</si>
  <si>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</si>
  <si>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</si>
  <si>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</si>
  <si>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</si>
  <si>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</si>
  <si>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</si>
  <si>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</si>
  <si>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</si>
  <si>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</si>
  <si>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</si>
  <si>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</si>
  <si>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</si>
  <si>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</si>
  <si>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</si>
  <si>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</si>
  <si>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</si>
  <si>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</si>
  <si>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</si>
  <si>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</si>
  <si>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</si>
  <si>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</si>
  <si>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</si>
  <si>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</si>
  <si>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</si>
  <si>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</si>
  <si>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</si>
  <si>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</si>
  <si>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</si>
  <si>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</si>
  <si>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</si>
  <si>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</si>
  <si>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</si>
  <si>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</si>
  <si>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</si>
  <si>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</si>
  <si>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</si>
  <si>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</si>
  <si>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</si>
  <si>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</si>
  <si>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</si>
  <si>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</si>
  <si>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</si>
  <si>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</si>
  <si>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</si>
  <si>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</si>
  <si>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</si>
  <si>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</si>
  <si>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</si>
  <si>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</si>
  <si>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</si>
  <si>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</si>
  <si>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</si>
  <si>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</si>
  <si>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</si>
  <si>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</si>
  <si>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</si>
  <si>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</si>
  <si>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</si>
  <si>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</si>
  <si>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</si>
  <si>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</si>
  <si>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</si>
  <si>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</si>
  <si>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</si>
  <si>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</si>
  <si>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</si>
  <si>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</si>
  <si>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</si>
  <si>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</si>
  <si>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</si>
  <si>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</si>
  <si>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</si>
  <si>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</si>
  <si>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</si>
  <si>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</si>
  <si>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</si>
  <si>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</si>
  <si>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</si>
  <si>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</si>
  <si>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</si>
  <si>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</si>
  <si>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</si>
  <si>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</si>
  <si>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</si>
  <si>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</si>
  <si>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</si>
  <si>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</si>
  <si>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</si>
  <si>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</si>
  <si>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</si>
  <si>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</si>
  <si>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</si>
  <si>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</si>
  <si>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</si>
  <si>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</si>
  <si>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</si>
  <si>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</si>
  <si>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</si>
  <si>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</si>
  <si>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</si>
  <si>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</si>
  <si>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</si>
  <si>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</si>
  <si>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</si>
  <si>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</si>
  <si>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</si>
  <si>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</si>
  <si>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</si>
  <si>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</si>
  <si>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</si>
  <si>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</si>
  <si>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</si>
  <si>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</si>
  <si>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</si>
  <si>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</si>
  <si>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</si>
  <si>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</si>
  <si>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</si>
  <si>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</si>
  <si>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</si>
  <si>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</si>
  <si>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</si>
  <si>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</si>
  <si>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</si>
  <si>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</si>
  <si>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</si>
  <si>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</si>
  <si>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</si>
  <si>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</si>
  <si>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</si>
  <si>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</si>
  <si>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</si>
  <si>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</si>
  <si>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</si>
  <si>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</si>
  <si>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</si>
  <si>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</si>
  <si>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</si>
  <si>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</si>
  <si>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</si>
  <si>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</si>
  <si>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</si>
  <si>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</si>
  <si>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</si>
  <si>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</si>
  <si>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</si>
  <si>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</si>
  <si>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</si>
  <si>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</si>
  <si>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</si>
  <si>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</si>
  <si>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</si>
  <si>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</si>
  <si>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</si>
  <si>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</si>
  <si>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</si>
  <si>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</si>
  <si>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</si>
  <si>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</si>
  <si>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</si>
  <si>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</si>
  <si>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</si>
  <si>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</si>
  <si>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</si>
  <si>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</si>
  <si>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</si>
  <si>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</si>
  <si>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</si>
  <si>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</si>
  <si>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</si>
  <si>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</si>
  <si>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</si>
  <si>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</si>
  <si>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</si>
  <si>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</si>
  <si>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</si>
  <si>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</si>
  <si>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</si>
  <si>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</si>
  <si>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</si>
  <si>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</si>
  <si>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</si>
  <si>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</si>
  <si>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</si>
  <si>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</si>
  <si>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</si>
  <si>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</si>
  <si>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</si>
  <si>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</si>
  <si>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</si>
  <si>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</si>
  <si>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</si>
  <si>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</si>
  <si>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</si>
  <si>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</si>
  <si>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</si>
  <si>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</si>
  <si>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</si>
  <si>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</si>
  <si>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</si>
  <si>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</si>
  <si>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</si>
  <si>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</si>
  <si>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</si>
  <si>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</si>
  <si>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</si>
  <si>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</si>
  <si>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</si>
  <si>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</si>
  <si>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</si>
  <si>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</si>
  <si>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</si>
  <si>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</si>
  <si>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</si>
  <si>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</si>
  <si>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</si>
  <si>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</si>
  <si>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</si>
  <si>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</si>
  <si>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</si>
  <si>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</si>
  <si>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</si>
  <si>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</si>
  <si>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</si>
  <si>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</si>
  <si>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</si>
  <si>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</si>
  <si>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</si>
  <si>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</si>
  <si>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</si>
  <si>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</si>
  <si>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</si>
  <si>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</si>
  <si>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</si>
  <si>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</si>
  <si>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</si>
  <si>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</si>
  <si>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</si>
  <si>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</si>
  <si>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</si>
  <si>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</si>
  <si>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</si>
  <si>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</si>
  <si>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</si>
  <si>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</si>
  <si>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</si>
  <si>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</si>
  <si>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</si>
  <si>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</si>
  <si>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</si>
  <si>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</si>
  <si>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</si>
  <si>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</si>
  <si>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</si>
  <si>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</si>
  <si>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</si>
  <si>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</si>
  <si>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</si>
  <si>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</si>
  <si>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</si>
  <si>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</si>
  <si>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</si>
  <si>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</si>
  <si>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</si>
  <si>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</si>
  <si>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</si>
  <si>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</si>
  <si>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</si>
  <si>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</si>
  <si>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</si>
  <si>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</si>
  <si>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</si>
  <si>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</si>
  <si>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</si>
  <si>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</si>
  <si>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</si>
  <si>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</si>
  <si>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</si>
  <si>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</si>
  <si>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</si>
  <si>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</si>
  <si>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</si>
  <si>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</si>
  <si>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</si>
  <si>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</si>
  <si>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</si>
  <si>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</si>
  <si>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</si>
  <si>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</si>
  <si>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</si>
  <si>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</si>
  <si>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</si>
  <si>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</si>
  <si>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</si>
  <si>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</si>
  <si>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</si>
  <si>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</si>
  <si>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</si>
  <si>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</si>
  <si>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</si>
  <si>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</si>
  <si>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</si>
  <si>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</si>
  <si>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</si>
  <si>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</si>
  <si>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</si>
  <si>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</si>
  <si>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</si>
  <si>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</si>
  <si>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</si>
  <si>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</si>
  <si>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</si>
  <si>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</si>
  <si>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</si>
  <si>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</si>
  <si>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</si>
  <si>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</si>
  <si>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</si>
  <si>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</si>
  <si>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</si>
  <si>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</si>
  <si>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</si>
  <si>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</si>
  <si>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</si>
  <si>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</si>
  <si>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</si>
  <si>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</si>
  <si>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</si>
  <si>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</si>
  <si>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</si>
  <si>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</si>
  <si>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</si>
  <si>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</si>
  <si>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</si>
  <si>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</si>
  <si>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</si>
  <si>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</si>
  <si>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</si>
  <si>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</si>
  <si>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</si>
  <si>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</si>
  <si>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</si>
  <si>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</si>
  <si>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</si>
  <si>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</si>
  <si>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</si>
  <si>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</si>
  <si>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</si>
  <si>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</si>
  <si>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</si>
  <si>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</si>
  <si>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</si>
  <si>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</si>
  <si>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</si>
  <si>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</si>
  <si>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</si>
  <si>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</si>
  <si>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</si>
  <si>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</si>
  <si>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</si>
  <si>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</si>
  <si>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</si>
  <si>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</si>
  <si>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</si>
  <si>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</si>
  <si>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</si>
  <si>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</si>
  <si>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</si>
  <si>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</si>
  <si>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</si>
  <si>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</si>
  <si>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</si>
  <si>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</si>
  <si>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</si>
  <si>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</si>
  <si>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</si>
  <si>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</si>
  <si>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</si>
  <si>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</si>
  <si>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</si>
  <si>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</si>
  <si>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</si>
  <si>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</si>
  <si>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</si>
  <si>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</si>
  <si>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</si>
  <si>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</si>
  <si>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</si>
  <si>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</si>
  <si>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</si>
  <si>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</si>
  <si>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</si>
  <si>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</si>
  <si>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</si>
  <si>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</si>
  <si>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</si>
  <si>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</si>
  <si>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</si>
  <si>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</si>
  <si>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</si>
  <si>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</si>
  <si>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</si>
  <si>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</si>
  <si>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</si>
  <si>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</si>
  <si>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</si>
  <si>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</si>
  <si>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</si>
  <si>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</si>
  <si>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</si>
  <si>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</si>
  <si>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</si>
  <si>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</si>
  <si>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</si>
  <si>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</si>
  <si>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</si>
  <si>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</si>
  <si>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</si>
  <si>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</si>
  <si>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</si>
  <si>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</si>
  <si>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</si>
  <si>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</si>
  <si>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</si>
  <si>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</si>
  <si>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</si>
  <si>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</si>
  <si>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</si>
  <si>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</si>
  <si>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</si>
  <si>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</si>
  <si>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</si>
  <si>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</si>
  <si>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</si>
  <si>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</si>
  <si>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</si>
  <si>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</si>
  <si>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</si>
  <si>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</si>
  <si>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</si>
  <si>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</si>
  <si>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</si>
  <si>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</si>
  <si>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</si>
  <si>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</si>
  <si>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</si>
  <si>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</si>
  <si>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</si>
  <si>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</si>
  <si>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</si>
  <si>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</si>
  <si>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</si>
  <si>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</si>
  <si>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</si>
  <si>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</si>
  <si>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</si>
  <si>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</si>
  <si>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</si>
  <si>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</si>
  <si>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</si>
  <si>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</si>
  <si>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</si>
  <si>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</si>
  <si>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</si>
  <si>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</si>
  <si>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</si>
  <si>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</si>
  <si>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</si>
  <si>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</si>
  <si>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</si>
  <si>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</si>
  <si>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</si>
  <si>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</si>
  <si>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</si>
  <si>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</si>
  <si>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</si>
  <si>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</si>
  <si>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</si>
  <si>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</si>
  <si>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</si>
  <si>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</si>
  <si>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</si>
  <si>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</si>
  <si>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</si>
  <si>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</si>
  <si>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</si>
  <si>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</si>
  <si>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</si>
  <si>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</si>
  <si>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</si>
  <si>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</si>
  <si>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</si>
  <si>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</si>
  <si>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</si>
  <si>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</si>
  <si>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</si>
  <si>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</si>
  <si>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</si>
  <si>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</si>
  <si>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</si>
  <si>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</si>
  <si>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</si>
  <si>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</si>
  <si>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</si>
  <si>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</si>
  <si>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</si>
  <si>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</si>
  <si>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</si>
  <si>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</si>
  <si>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</si>
  <si>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</si>
  <si>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</si>
  <si>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</si>
  <si>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</si>
  <si>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</si>
  <si>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</si>
  <si>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</si>
  <si>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</si>
  <si>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</si>
  <si>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</si>
  <si>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</si>
  <si>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</si>
  <si>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</si>
  <si>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</si>
  <si>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</si>
  <si>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</si>
  <si>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</si>
  <si>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</si>
  <si>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</si>
  <si>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</si>
  <si>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</si>
  <si>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</si>
  <si>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</si>
  <si>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</si>
  <si>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</si>
  <si>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</si>
  <si>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</si>
  <si>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</si>
  <si>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</si>
  <si>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</si>
  <si>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</si>
  <si>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</si>
  <si>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</si>
  <si>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</si>
  <si>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</si>
  <si>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</si>
  <si>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</si>
  <si>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</si>
  <si>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</si>
  <si>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</si>
  <si>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</si>
  <si>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</si>
  <si>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</si>
  <si>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</si>
  <si>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</si>
  <si>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</si>
  <si>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</si>
  <si>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</si>
  <si>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</si>
  <si>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</si>
  <si>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</si>
  <si>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</si>
  <si>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</si>
  <si>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</si>
  <si>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</si>
  <si>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</si>
  <si>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</si>
  <si>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</si>
  <si>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</si>
  <si>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</si>
  <si>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</si>
  <si>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</si>
  <si>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</si>
  <si>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</si>
  <si>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</si>
  <si>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</si>
  <si>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</si>
  <si>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</si>
  <si>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</si>
  <si>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</si>
  <si>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</si>
  <si>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</si>
  <si>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</si>
  <si>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</si>
  <si>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</si>
  <si>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</si>
  <si>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</si>
  <si>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</si>
  <si>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</si>
  <si>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</si>
  <si>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</si>
  <si>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</si>
  <si>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</si>
  <si>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</si>
  <si>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</si>
  <si>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</si>
  <si>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</si>
  <si>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</si>
  <si>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</si>
  <si>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</si>
  <si>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</si>
  <si>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</si>
  <si>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</si>
  <si>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</si>
  <si>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</si>
  <si>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</si>
  <si>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</si>
  <si>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</si>
  <si>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</si>
  <si>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</si>
  <si>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</si>
  <si>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</si>
  <si>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</si>
  <si>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</si>
  <si>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</si>
  <si>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</si>
  <si>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</si>
  <si>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</si>
  <si>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</si>
  <si>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</si>
  <si>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</si>
  <si>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</si>
  <si>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</si>
  <si>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</si>
  <si>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</si>
  <si>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</si>
  <si>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</si>
  <si>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</si>
  <si>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</si>
  <si>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</si>
  <si>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</si>
  <si>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</si>
  <si>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</si>
  <si>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</si>
  <si>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</si>
  <si>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</si>
  <si>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</si>
  <si>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</si>
  <si>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</si>
  <si>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</si>
  <si>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</si>
  <si>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</si>
  <si>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</si>
  <si>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</si>
  <si>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</si>
  <si>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</si>
  <si>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</si>
  <si>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</si>
  <si>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</si>
  <si>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</si>
  <si>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</si>
  <si>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</si>
  <si>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</si>
  <si>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</si>
  <si>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</si>
  <si>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</si>
  <si>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</si>
  <si>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</si>
  <si>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</si>
  <si>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</si>
  <si>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</si>
  <si>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</si>
  <si>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</si>
  <si>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</si>
  <si>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</si>
  <si>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</si>
  <si>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</si>
  <si>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</si>
  <si>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</si>
  <si>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</si>
  <si>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</si>
  <si>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</si>
  <si>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</si>
  <si>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</si>
  <si>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</si>
  <si>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</si>
  <si>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</si>
  <si>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</si>
  <si>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</si>
  <si>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</si>
  <si>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</si>
  <si>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</si>
  <si>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</si>
  <si>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</si>
  <si>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</si>
  <si>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</si>
  <si>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</si>
  <si>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</si>
  <si>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</si>
  <si>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</si>
  <si>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</si>
  <si>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</si>
  <si>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</si>
  <si>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</si>
  <si>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</si>
  <si>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</si>
  <si>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</si>
  <si>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</si>
  <si>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</si>
  <si>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</si>
  <si>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</si>
  <si>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</si>
  <si>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</si>
  <si>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</si>
  <si>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</si>
  <si>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</si>
  <si>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</si>
  <si>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</si>
  <si>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</si>
  <si>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</si>
  <si>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</si>
  <si>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</si>
  <si>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</si>
  <si>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</si>
  <si>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</si>
  <si>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</si>
  <si>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</si>
  <si>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</si>
  <si>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</si>
  <si>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</si>
  <si>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</si>
  <si>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</si>
  <si>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</si>
  <si>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</si>
  <si>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</si>
  <si>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</si>
  <si>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</si>
  <si>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</si>
  <si>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</si>
  <si>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</si>
  <si>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</si>
  <si>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</si>
  <si>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</si>
  <si>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</si>
  <si>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</si>
  <si>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</si>
  <si>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</si>
  <si>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</si>
  <si>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</si>
  <si>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</si>
  <si>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</si>
  <si>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</si>
  <si>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</si>
  <si>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</si>
  <si>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</si>
  <si>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</si>
  <si>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</si>
  <si>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</si>
  <si>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</si>
  <si>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</si>
  <si>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</si>
  <si>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</si>
  <si>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</si>
  <si>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</si>
  <si>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</si>
  <si>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</si>
  <si>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</si>
  <si>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</si>
  <si>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</si>
  <si>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</si>
  <si>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</si>
  <si>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</si>
  <si>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</si>
  <si>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</si>
  <si>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</si>
  <si>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</si>
  <si>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</si>
  <si>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</si>
  <si>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</si>
  <si>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</si>
  <si>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</si>
  <si>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</si>
  <si>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</si>
  <si>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</si>
  <si>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</si>
  <si>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</si>
  <si>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</si>
  <si>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</si>
  <si>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</si>
  <si>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</si>
  <si>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</si>
  <si>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</si>
  <si>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</si>
  <si>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</si>
  <si>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</si>
  <si>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</si>
  <si>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</si>
  <si>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</si>
  <si>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</si>
  <si>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</si>
  <si>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</si>
  <si>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</si>
  <si>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</si>
  <si>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</si>
  <si>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</si>
  <si>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</si>
  <si>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</si>
  <si>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</si>
  <si>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</si>
  <si>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</si>
  <si>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</si>
  <si>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</si>
  <si>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</si>
  <si>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</si>
  <si>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</si>
  <si>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</si>
  <si>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</si>
  <si>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</si>
  <si>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</si>
  <si>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</si>
  <si>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</si>
  <si>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</si>
  <si>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</si>
  <si>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</si>
  <si>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</si>
  <si>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</si>
  <si>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</si>
  <si>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</si>
  <si>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</si>
  <si>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</si>
  <si>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</si>
  <si>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</si>
  <si>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</si>
  <si>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</si>
  <si>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</si>
  <si>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</si>
  <si>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</si>
  <si>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</si>
  <si>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</si>
  <si>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</si>
  <si>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</si>
  <si>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</si>
  <si>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</si>
  <si>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</si>
  <si>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</si>
  <si>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</si>
  <si>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</si>
  <si>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</si>
  <si>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</si>
  <si>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</si>
  <si>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</si>
  <si>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</si>
  <si>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</si>
  <si>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</si>
  <si>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</si>
  <si>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</si>
  <si>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</si>
  <si>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</si>
  <si>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</si>
  <si>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</si>
  <si>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</si>
  <si>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</si>
  <si>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</si>
  <si>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</si>
  <si>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</si>
  <si>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</si>
  <si>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</si>
  <si>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</si>
  <si>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</si>
  <si>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</si>
  <si>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</si>
  <si>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</si>
  <si>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</si>
  <si>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</si>
  <si>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</si>
  <si>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</si>
  <si>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</si>
  <si>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</si>
  <si>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</si>
  <si>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</si>
  <si>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</si>
  <si>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</si>
  <si>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</si>
  <si>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</si>
  <si>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</si>
  <si>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</si>
  <si>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</si>
  <si>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</si>
  <si>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</si>
  <si>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</si>
  <si>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</si>
  <si>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</si>
  <si>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</si>
  <si>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</si>
  <si>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</si>
  <si>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</si>
  <si>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</si>
  <si>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</si>
  <si>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</si>
  <si>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</si>
  <si>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</si>
  <si>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</si>
  <si>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</si>
  <si>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</si>
  <si>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</si>
  <si>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</si>
  <si>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</si>
  <si>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</si>
  <si>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</si>
  <si>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</si>
  <si>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</si>
  <si>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</si>
  <si>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</si>
  <si>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</si>
  <si>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</si>
  <si>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</si>
  <si>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</si>
  <si>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</si>
  <si>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</si>
  <si>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</si>
  <si>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</si>
  <si>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</si>
  <si>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</si>
  <si>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</si>
  <si>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</si>
  <si>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</si>
  <si>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</si>
  <si>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</si>
  <si>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</si>
  <si>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</si>
  <si>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</si>
  <si>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</si>
  <si>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</si>
  <si>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</si>
  <si>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</si>
  <si>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</si>
  <si>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</si>
  <si>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</si>
  <si>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</si>
  <si>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</si>
  <si>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</si>
  <si>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</si>
  <si>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</si>
  <si>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</si>
  <si>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</si>
  <si>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</si>
  <si>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</si>
  <si>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</si>
  <si>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</si>
  <si>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</si>
  <si>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</si>
  <si>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</si>
  <si>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</si>
  <si>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</si>
  <si>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</si>
  <si>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</si>
  <si>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</si>
  <si>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</si>
  <si>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</si>
  <si>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</si>
  <si>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</si>
  <si>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</si>
  <si>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</si>
  <si>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</si>
  <si>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</si>
  <si>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</si>
  <si>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</si>
  <si>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</si>
  <si>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</si>
  <si>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</si>
  <si>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</si>
  <si>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</si>
  <si>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</si>
  <si>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</si>
  <si>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</si>
  <si>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</si>
  <si>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</si>
  <si>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</si>
  <si>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</si>
  <si>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</si>
  <si>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</si>
  <si>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</si>
  <si>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</si>
  <si>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</si>
  <si>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</si>
  <si>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</si>
  <si>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</si>
  <si>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</si>
  <si>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</si>
  <si>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</si>
  <si>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</si>
  <si>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</si>
  <si>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</si>
  <si>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</si>
  <si>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</si>
  <si>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</si>
  <si>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</si>
  <si>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</si>
  <si>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</si>
  <si>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</si>
  <si>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</si>
  <si>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</si>
  <si>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</si>
  <si>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</si>
  <si>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</si>
  <si>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</si>
  <si>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</si>
  <si>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</si>
  <si>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</si>
  <si>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</si>
  <si>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</si>
  <si>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</si>
  <si>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</si>
  <si>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</si>
  <si>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</si>
  <si>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</si>
  <si>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</si>
  <si>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</si>
  <si>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</si>
  <si>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</si>
  <si>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</si>
  <si>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</si>
  <si>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</si>
  <si>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</si>
  <si>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</si>
  <si>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</si>
  <si>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</si>
  <si>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</si>
  <si>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</si>
  <si>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</si>
  <si>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</si>
  <si>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</si>
  <si>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</si>
  <si>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</si>
  <si>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</si>
  <si>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</si>
  <si>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</si>
  <si>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</si>
  <si>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</si>
  <si>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</si>
  <si>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</si>
  <si>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</si>
  <si>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</si>
  <si>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</si>
  <si>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</si>
  <si>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</si>
  <si>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</si>
  <si>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</si>
  <si>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</si>
  <si>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</si>
  <si>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</si>
  <si>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</si>
  <si>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</si>
  <si>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</si>
  <si>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</si>
  <si>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</si>
  <si>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</si>
  <si>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</si>
  <si>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</si>
  <si>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</si>
  <si>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</si>
  <si>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</si>
  <si>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</si>
  <si>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</si>
  <si>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</si>
  <si>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</si>
  <si>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</si>
  <si>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</si>
  <si>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</si>
  <si>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</si>
  <si>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</si>
  <si>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</si>
  <si>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</si>
  <si>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</si>
  <si>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</si>
  <si>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</si>
  <si>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</si>
  <si>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</si>
  <si>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</si>
  <si>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</si>
  <si>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</si>
  <si>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</si>
  <si>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</si>
  <si>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</si>
  <si>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</si>
  <si>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</si>
  <si>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</si>
  <si>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</si>
  <si>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</si>
  <si>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</si>
  <si>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</si>
  <si>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</si>
  <si>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</si>
  <si>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</si>
  <si>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</si>
  <si>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</si>
  <si>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</si>
  <si>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</si>
  <si>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</si>
  <si>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</si>
  <si>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</si>
  <si>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</si>
  <si>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</si>
  <si>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</si>
  <si>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</si>
  <si>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</si>
  <si>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</si>
  <si>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</si>
  <si>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</si>
  <si>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</si>
  <si>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</si>
  <si>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</si>
  <si>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</si>
  <si>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</si>
  <si>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</si>
  <si>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</si>
  <si>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</si>
  <si>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</si>
  <si>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</si>
  <si>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</si>
  <si>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</si>
  <si>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</si>
  <si>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</si>
  <si>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</si>
  <si>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</si>
  <si>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</si>
  <si>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</si>
  <si>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</si>
  <si>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</si>
  <si>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</si>
  <si>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</si>
  <si>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</si>
  <si>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</si>
  <si>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</si>
  <si>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</si>
  <si>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</si>
  <si>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</si>
  <si>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</si>
  <si>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</si>
  <si>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</si>
  <si>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</si>
  <si>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</si>
  <si>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</si>
  <si>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</si>
  <si>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</si>
  <si>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</si>
  <si>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</si>
  <si>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</si>
  <si>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</si>
  <si>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</si>
  <si>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</si>
  <si>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</si>
  <si>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</si>
  <si>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</si>
  <si>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</si>
  <si>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</si>
  <si>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</si>
  <si>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</si>
  <si>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</si>
  <si>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</si>
  <si>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</si>
  <si>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</si>
  <si>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</si>
  <si>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</si>
  <si>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</si>
  <si>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</si>
  <si>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</si>
  <si>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</si>
  <si>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</si>
  <si>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</si>
  <si>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</si>
  <si>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</si>
  <si>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</si>
  <si>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</si>
  <si>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</si>
  <si>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</si>
  <si>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</si>
  <si>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</si>
  <si>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</si>
  <si>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</si>
  <si>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</si>
  <si>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</si>
  <si>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</si>
  <si>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</si>
  <si>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</si>
  <si>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</si>
  <si>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</si>
  <si>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</si>
  <si>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</si>
  <si>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</si>
  <si>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</si>
  <si>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</si>
  <si>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</si>
  <si>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</si>
  <si>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</si>
  <si>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</si>
  <si>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</si>
  <si>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</si>
  <si>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</si>
  <si>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</si>
  <si>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</si>
  <si>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</si>
  <si>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</si>
  <si>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</si>
  <si>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</si>
  <si>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</si>
  <si>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</si>
  <si>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</si>
  <si>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</si>
  <si>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</si>
  <si>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</si>
  <si>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</si>
  <si>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</si>
  <si>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</si>
  <si>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</si>
  <si>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</si>
  <si>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</si>
  <si>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</si>
  <si>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</si>
  <si>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</si>
  <si>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</si>
  <si>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</si>
  <si>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</si>
  <si>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</si>
  <si>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</si>
  <si>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</si>
  <si>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</si>
  <si>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</si>
  <si>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</si>
  <si>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</si>
  <si>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</si>
  <si>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</si>
  <si>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</si>
  <si>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</si>
  <si>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</si>
  <si>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</si>
  <si>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</si>
  <si>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</si>
  <si>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</si>
  <si>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</si>
  <si>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</si>
  <si>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</si>
  <si>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</si>
  <si>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</si>
  <si>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</si>
  <si>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</si>
  <si>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</si>
  <si>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</si>
  <si>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</si>
  <si>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</si>
  <si>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</si>
  <si>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</si>
  <si>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</si>
  <si>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</si>
  <si>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</si>
  <si>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</si>
  <si>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</si>
  <si>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</si>
  <si>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</si>
  <si>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</si>
  <si>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</si>
  <si>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</si>
  <si>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</si>
  <si>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</si>
  <si>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</si>
  <si>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</si>
  <si>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</si>
  <si>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</si>
  <si>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</si>
  <si>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</si>
  <si>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</si>
  <si>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</si>
  <si>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</si>
  <si>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</si>
  <si>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</si>
  <si>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</si>
  <si>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</si>
  <si>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</si>
  <si>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</si>
  <si>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</si>
  <si>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</si>
  <si>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</si>
  <si>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</si>
  <si>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</si>
  <si>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</si>
  <si>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</si>
  <si>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</si>
  <si>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</si>
  <si>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</si>
  <si>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</si>
  <si>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</si>
  <si>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</si>
  <si>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</si>
  <si>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</si>
  <si>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</si>
  <si>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</si>
  <si>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</si>
  <si>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</si>
  <si>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</si>
  <si>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</si>
  <si>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</si>
  <si>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</si>
  <si>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</si>
  <si>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</si>
  <si>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</si>
  <si>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</si>
  <si>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</si>
  <si>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</si>
  <si>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</si>
  <si>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</si>
  <si>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</si>
  <si>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</si>
  <si>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</si>
  <si>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</si>
  <si>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</si>
  <si>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</si>
  <si>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</si>
  <si>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</si>
  <si>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</si>
  <si>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</si>
  <si>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</si>
  <si>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</si>
  <si>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</si>
  <si>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</si>
  <si>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</si>
  <si>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</si>
  <si>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</si>
  <si>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</si>
  <si>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</si>
  <si>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</si>
  <si>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</si>
  <si>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</si>
  <si>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</si>
  <si>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</si>
  <si>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</si>
  <si>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</si>
  <si>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</si>
  <si>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</si>
  <si>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</si>
  <si>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</si>
  <si>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</si>
  <si>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</si>
  <si>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</si>
  <si>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</si>
  <si>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</si>
  <si>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</si>
  <si>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</si>
  <si>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</si>
  <si>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</si>
  <si>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</si>
  <si>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</si>
  <si>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</si>
  <si>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</si>
  <si>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</si>
  <si>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</si>
  <si>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</si>
  <si>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</si>
  <si>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</si>
  <si>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</si>
  <si>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</si>
  <si>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</si>
  <si>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</si>
  <si>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</si>
  <si>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</si>
  <si>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</si>
  <si>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</si>
  <si>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</si>
  <si>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</si>
  <si>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</si>
  <si>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</si>
  <si>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</si>
  <si>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</si>
  <si>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</si>
  <si>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</si>
  <si>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</si>
  <si>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</si>
  <si>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</si>
  <si>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</si>
  <si>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</si>
  <si>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</si>
  <si>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</si>
  <si>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</si>
  <si>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</si>
  <si>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</si>
  <si>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</si>
  <si>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</si>
  <si>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</si>
  <si>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</si>
  <si>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</si>
  <si>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</si>
  <si>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</si>
  <si>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</si>
  <si>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</si>
  <si>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</si>
  <si>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</si>
  <si>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</si>
  <si>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</si>
  <si>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</si>
  <si>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</si>
  <si>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</si>
  <si>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</si>
  <si>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</si>
  <si>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</si>
  <si>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</si>
  <si>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</si>
  <si>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</si>
  <si>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</si>
  <si>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</si>
  <si>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</si>
  <si>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</si>
  <si>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</si>
  <si>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</si>
  <si>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</si>
  <si>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</si>
  <si>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</si>
  <si>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</si>
  <si>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</si>
  <si>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</si>
  <si>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</si>
  <si>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</si>
  <si>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</si>
  <si>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</si>
  <si>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</si>
  <si>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</si>
  <si>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</si>
  <si>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</si>
  <si>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</si>
  <si>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</si>
  <si>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</si>
  <si>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</si>
  <si>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</si>
  <si>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</si>
  <si>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</si>
  <si>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</si>
  <si>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</si>
  <si>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</si>
  <si>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</si>
  <si>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</si>
  <si>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</si>
  <si>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</si>
  <si>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</si>
  <si>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</si>
  <si>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</si>
  <si>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</si>
  <si>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</si>
  <si>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</si>
  <si>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</si>
  <si>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</si>
  <si>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</si>
  <si>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</si>
  <si>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</si>
  <si>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</si>
  <si>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</si>
  <si>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</si>
  <si>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</si>
  <si>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</si>
  <si>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</si>
  <si>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</si>
  <si>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</si>
  <si>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</si>
  <si>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</si>
  <si>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</si>
  <si>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</si>
  <si>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</si>
  <si>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</si>
  <si>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</si>
  <si>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</si>
  <si>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</si>
  <si>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</si>
  <si>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</si>
  <si>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</si>
  <si>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</si>
  <si>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</si>
  <si>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</si>
  <si>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</si>
  <si>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</si>
  <si>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</si>
  <si>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</si>
  <si>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</si>
  <si>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</si>
  <si>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</si>
  <si>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</si>
  <si>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</si>
  <si>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</si>
  <si>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</si>
  <si>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</si>
  <si>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</si>
  <si>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</si>
  <si>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</si>
  <si>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</si>
  <si>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</si>
  <si>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</si>
  <si>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</si>
  <si>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</si>
  <si>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</si>
  <si>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</si>
  <si>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</si>
  <si>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</si>
  <si>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</si>
  <si>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</si>
  <si>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</si>
  <si>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</si>
  <si>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</si>
  <si>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</si>
  <si>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</si>
  <si>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</si>
  <si>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</si>
  <si>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</si>
  <si>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</si>
  <si>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</si>
  <si>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</si>
  <si>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</si>
  <si>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</si>
  <si>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</si>
  <si>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</si>
  <si>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</si>
  <si>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</si>
  <si>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</si>
  <si>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</si>
  <si>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</si>
  <si>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</si>
  <si>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</si>
  <si>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</si>
  <si>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</si>
  <si>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</si>
  <si>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</si>
  <si>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</si>
  <si>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</si>
  <si>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</si>
  <si>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</si>
  <si>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</si>
  <si>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</si>
  <si>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</si>
  <si>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</si>
  <si>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</si>
  <si>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</si>
  <si>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</si>
  <si>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</si>
  <si>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</si>
  <si>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</si>
  <si>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</si>
  <si>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</si>
  <si>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</si>
  <si>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</si>
  <si>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</si>
  <si>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</si>
  <si>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</si>
  <si>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</si>
  <si>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</si>
  <si>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</si>
  <si>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</si>
  <si>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</si>
  <si>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</si>
  <si>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</si>
  <si>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</si>
  <si>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</si>
  <si>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</si>
  <si>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</si>
  <si>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</si>
  <si>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</si>
  <si>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</si>
  <si>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</si>
  <si>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</si>
  <si>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</si>
  <si>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</si>
  <si>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</si>
  <si>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</si>
  <si>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</si>
  <si>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</si>
  <si>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</si>
  <si>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</si>
  <si>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</si>
  <si>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</si>
  <si>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</si>
  <si>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</si>
  <si>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</si>
  <si>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</si>
  <si>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</si>
  <si>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</si>
  <si>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</si>
  <si>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</si>
  <si>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</si>
  <si>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</si>
  <si>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</si>
  <si>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</si>
  <si>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</si>
  <si>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</si>
  <si>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</si>
  <si>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</si>
  <si>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</si>
  <si>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</si>
  <si>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</si>
  <si>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</si>
  <si>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</si>
  <si>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</si>
  <si>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</si>
  <si>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</si>
  <si>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</si>
  <si>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</si>
  <si>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</si>
  <si>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</si>
  <si>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</si>
  <si>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</si>
  <si>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</si>
  <si>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</si>
  <si>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</si>
  <si>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</si>
  <si>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</si>
  <si>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</si>
  <si>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</si>
  <si>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</si>
  <si>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</si>
  <si>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</si>
  <si>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</si>
  <si>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</si>
  <si>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</si>
  <si>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</si>
  <si>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</si>
  <si>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</si>
  <si>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</si>
  <si>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</si>
  <si>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</si>
  <si>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</si>
  <si>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</si>
  <si>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</si>
  <si>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</si>
  <si>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</si>
  <si>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</si>
  <si>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</si>
  <si>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</si>
  <si>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</si>
  <si>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</si>
  <si>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</si>
  <si>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</si>
  <si>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</si>
  <si>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</si>
  <si>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</si>
  <si>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</si>
  <si>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</si>
  <si>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</si>
  <si>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</si>
  <si>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</si>
  <si>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</si>
  <si>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</si>
  <si>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</si>
  <si>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</si>
  <si>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</si>
  <si>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</si>
  <si>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</si>
  <si>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</si>
  <si>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</si>
  <si>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</si>
  <si>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</si>
  <si>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</si>
  <si>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</si>
  <si>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</si>
  <si>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</si>
  <si>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</si>
  <si>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</si>
  <si>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</si>
  <si>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</si>
  <si>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</si>
  <si>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</si>
  <si>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</si>
  <si>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</si>
  <si>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</si>
  <si>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</si>
  <si>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</si>
  <si>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</si>
  <si>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</si>
  <si>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</si>
  <si>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</si>
  <si>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</si>
  <si>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</si>
  <si>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</si>
  <si>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</si>
  <si>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</si>
  <si>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</si>
  <si>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</si>
  <si>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</si>
  <si>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</si>
  <si>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</si>
  <si>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</si>
  <si>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</si>
  <si>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</si>
  <si>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</si>
  <si>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</si>
  <si>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</si>
  <si>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</si>
  <si>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</si>
  <si>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</si>
  <si>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</si>
  <si>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</si>
  <si>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</si>
  <si>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</si>
  <si>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</si>
  <si>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</si>
  <si>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</si>
  <si>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</si>
  <si>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</si>
  <si>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</si>
  <si>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</si>
  <si>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</si>
  <si>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</si>
  <si>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</si>
  <si>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</si>
  <si>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</si>
  <si>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</si>
  <si>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</si>
  <si>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</si>
  <si>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</si>
  <si>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</si>
  <si>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</si>
  <si>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</si>
  <si>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</si>
  <si>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</si>
  <si>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</si>
  <si>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</si>
  <si>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</si>
  <si>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</si>
  <si>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</si>
  <si>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</si>
  <si>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</si>
  <si>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</si>
  <si>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</si>
  <si>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</si>
  <si>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</si>
  <si>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</si>
  <si>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</si>
  <si>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</si>
  <si>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</si>
  <si>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</si>
  <si>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</si>
  <si>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</si>
  <si>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</si>
  <si>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</si>
  <si>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</si>
  <si>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</si>
  <si>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</si>
  <si>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</si>
  <si>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</si>
  <si>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</si>
  <si>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</si>
  <si>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</si>
  <si>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</si>
  <si>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</si>
  <si>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</si>
  <si>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</si>
  <si>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</si>
  <si>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</si>
  <si>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</si>
  <si>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</si>
  <si>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</si>
  <si>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</si>
  <si>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</si>
  <si>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</si>
  <si>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</si>
  <si>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</si>
  <si>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</si>
  <si>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</si>
  <si>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</si>
  <si>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</si>
  <si>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</si>
  <si>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</si>
  <si>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</si>
  <si>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</si>
  <si>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</si>
  <si>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</si>
  <si>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</si>
  <si>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</si>
  <si>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</si>
  <si>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</si>
  <si>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</si>
  <si>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</si>
  <si>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</si>
  <si>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</si>
  <si>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</si>
  <si>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</si>
  <si>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</si>
  <si>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</si>
  <si>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</si>
  <si>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</si>
  <si>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</si>
  <si>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</si>
  <si>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</si>
  <si>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</si>
  <si>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</si>
  <si>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</si>
  <si>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</si>
  <si>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</si>
  <si>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</si>
  <si>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</si>
  <si>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</si>
  <si>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</si>
  <si>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</si>
  <si>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</si>
  <si>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</si>
  <si>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</si>
  <si>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</si>
  <si>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</si>
  <si>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</si>
  <si>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</si>
  <si>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</si>
  <si>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</si>
  <si>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</si>
  <si>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</si>
  <si>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</si>
  <si>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</si>
  <si>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</si>
  <si>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</si>
  <si>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</si>
  <si>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</si>
  <si>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</si>
  <si>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</si>
  <si>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</si>
  <si>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</si>
  <si>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</si>
  <si>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</si>
  <si>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</si>
  <si>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</si>
  <si>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</si>
  <si>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</si>
  <si>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</si>
  <si>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</si>
  <si>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</si>
  <si>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</si>
  <si>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</si>
  <si>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</si>
  <si>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</si>
  <si>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</si>
  <si>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</si>
  <si>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</si>
  <si>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</si>
  <si>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</si>
  <si>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</si>
  <si>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</si>
  <si>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</si>
  <si>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</si>
  <si>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</si>
  <si>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</si>
  <si>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</si>
  <si>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</si>
  <si>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</si>
  <si>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</si>
  <si>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</si>
  <si>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</si>
  <si>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</si>
  <si>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</si>
  <si>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</si>
  <si>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</si>
  <si>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</si>
  <si>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</si>
  <si>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</si>
  <si>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</si>
  <si>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</si>
  <si>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</si>
  <si>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</si>
  <si>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</si>
  <si>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</si>
  <si>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</si>
  <si>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</si>
  <si>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</si>
  <si>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</si>
  <si>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</si>
  <si>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</si>
  <si>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</si>
  <si>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</si>
  <si>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</si>
  <si>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</si>
  <si>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</si>
  <si>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</si>
  <si>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</si>
  <si>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</si>
  <si>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</si>
  <si>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</si>
  <si>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</si>
  <si>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</si>
  <si>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</si>
  <si>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</si>
  <si>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</si>
  <si>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</si>
  <si>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</si>
  <si>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</si>
  <si>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</si>
  <si>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</si>
  <si>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</si>
  <si>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</si>
  <si>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</si>
  <si>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</si>
  <si>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</si>
  <si>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</si>
  <si>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</si>
  <si>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</si>
  <si>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</si>
  <si>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</si>
  <si>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</si>
  <si>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</si>
  <si>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</si>
  <si>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</si>
  <si>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</si>
  <si>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</si>
  <si>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</si>
  <si>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</si>
  <si>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</si>
  <si>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</si>
  <si>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</si>
  <si>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</si>
  <si>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</si>
  <si>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</si>
  <si>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</si>
  <si>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</si>
  <si>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</si>
  <si>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</si>
  <si>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</si>
  <si>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</si>
  <si>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</si>
  <si>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</si>
  <si>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</si>
  <si>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</si>
  <si>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</si>
  <si>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</si>
  <si>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</si>
  <si>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</si>
  <si>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</si>
  <si>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</si>
  <si>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</si>
  <si>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</si>
  <si>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</si>
  <si>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</si>
  <si>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</si>
  <si>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</si>
  <si>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</si>
  <si>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</si>
  <si>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</si>
  <si>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</si>
  <si>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</si>
  <si>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</si>
  <si>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</si>
  <si>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</si>
  <si>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</si>
  <si>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</si>
  <si>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</si>
  <si>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</si>
  <si>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</si>
  <si>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</si>
  <si>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</si>
  <si>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</si>
  <si>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</si>
  <si>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</si>
  <si>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</si>
  <si>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</si>
  <si>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</si>
  <si>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</si>
  <si>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</si>
  <si>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</si>
  <si>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</si>
  <si>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</si>
  <si>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</si>
  <si>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</si>
  <si>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</si>
  <si>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</si>
  <si>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</si>
  <si>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</si>
  <si>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</si>
  <si>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</si>
  <si>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</si>
  <si>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</si>
  <si>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</si>
  <si>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</si>
  <si>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</si>
  <si>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</si>
  <si>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</si>
  <si>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</si>
  <si>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</si>
  <si>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</si>
  <si>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</si>
  <si>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</si>
  <si>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</si>
  <si>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</si>
  <si>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</si>
  <si>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</si>
  <si>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</si>
  <si>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</si>
  <si>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</si>
  <si>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</si>
  <si>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</si>
  <si>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</si>
  <si>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</si>
  <si>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</si>
  <si>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</si>
  <si>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</si>
  <si>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</si>
  <si>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</si>
  <si>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</si>
  <si>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</si>
  <si>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</si>
  <si>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</si>
  <si>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</si>
  <si>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</si>
  <si>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</si>
  <si>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</si>
  <si>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</si>
  <si>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</si>
  <si>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</si>
  <si>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</si>
  <si>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</si>
  <si>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</si>
  <si>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</si>
  <si>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</si>
  <si>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</si>
  <si>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</si>
  <si>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</si>
  <si>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</si>
  <si>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</si>
  <si>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</si>
  <si>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</si>
  <si>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</si>
  <si>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</si>
  <si>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</si>
  <si>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</si>
  <si>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</si>
  <si>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</si>
  <si>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</si>
  <si>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</si>
  <si>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</si>
  <si>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</si>
  <si>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</si>
  <si>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</si>
  <si>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</si>
  <si>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</si>
  <si>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</si>
  <si>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</si>
  <si>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</si>
  <si>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</si>
  <si>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</si>
  <si>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</si>
  <si>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</si>
  <si>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</si>
  <si>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</si>
  <si>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</si>
  <si>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</si>
  <si>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</si>
  <si>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</si>
  <si>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</si>
  <si>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</si>
  <si>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</si>
  <si>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</si>
  <si>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</si>
  <si>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</si>
  <si>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</si>
  <si>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</si>
  <si>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</si>
  <si>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</si>
  <si>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</si>
  <si>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</si>
  <si>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</si>
  <si>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</si>
  <si>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</si>
  <si>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</si>
  <si>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</si>
  <si>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</si>
  <si>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</si>
  <si>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</si>
  <si>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</si>
  <si>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</si>
  <si>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</si>
  <si>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</si>
  <si>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</si>
  <si>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</si>
  <si>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</si>
  <si>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</si>
  <si>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</si>
  <si>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</si>
  <si>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</si>
  <si>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</si>
  <si>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</si>
  <si>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</si>
  <si>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</si>
  <si>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</si>
  <si>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</si>
  <si>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</si>
  <si>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</si>
  <si>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</si>
  <si>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</si>
  <si>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</si>
  <si>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</si>
  <si>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</si>
  <si>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</si>
  <si>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</si>
  <si>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</si>
  <si>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</si>
  <si>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</si>
  <si>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</si>
  <si>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</si>
  <si>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</si>
  <si>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</si>
  <si>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</si>
  <si>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</si>
  <si>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</si>
  <si>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</si>
  <si>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</si>
  <si>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</si>
  <si>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</si>
  <si>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</si>
  <si>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</si>
  <si>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</si>
  <si>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</si>
  <si>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</si>
  <si>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</si>
  <si>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</si>
  <si>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</si>
  <si>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</si>
  <si>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</si>
  <si>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</si>
  <si>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</si>
  <si>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</si>
  <si>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</si>
  <si>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</si>
  <si>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</si>
  <si>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</si>
  <si>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</si>
  <si>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</si>
  <si>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</si>
  <si>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</si>
  <si>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</si>
  <si>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</si>
  <si>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</si>
  <si>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</si>
  <si>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</si>
  <si>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</si>
  <si>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</si>
  <si>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</si>
  <si>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</si>
  <si>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</si>
  <si>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</si>
  <si>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</si>
  <si>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</si>
  <si>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</si>
  <si>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</si>
  <si>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</si>
  <si>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</si>
  <si>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</si>
  <si>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</si>
  <si>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</si>
  <si>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</si>
  <si>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</si>
  <si>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</si>
  <si>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</si>
  <si>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</si>
  <si>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</si>
  <si>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</si>
  <si>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</si>
  <si>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</si>
  <si>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</si>
  <si>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</si>
  <si>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</si>
  <si>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</si>
  <si>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</si>
  <si>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</si>
  <si>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</si>
  <si>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</si>
  <si>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</si>
  <si>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</si>
  <si>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</si>
  <si>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</si>
  <si>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</si>
  <si>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</si>
  <si>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</si>
  <si>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</si>
  <si>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</si>
  <si>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</si>
  <si>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</si>
  <si>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</si>
  <si>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</si>
  <si>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</si>
  <si>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</si>
  <si>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</si>
  <si>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</si>
  <si>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</si>
  <si>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</si>
  <si>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</si>
  <si>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</si>
  <si>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</si>
  <si>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</si>
  <si>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</si>
  <si>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</si>
  <si>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</si>
  <si>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</si>
  <si>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</si>
  <si>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</si>
  <si>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</si>
  <si>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</si>
  <si>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</si>
  <si>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</si>
  <si>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</si>
  <si>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</si>
  <si>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</si>
  <si>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</si>
  <si>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</si>
  <si>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</si>
  <si>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</si>
  <si>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</si>
  <si>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</si>
  <si>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</si>
  <si>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</si>
  <si>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</si>
  <si>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</si>
  <si>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</si>
  <si>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</si>
  <si>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</si>
  <si>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</si>
  <si>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</si>
  <si>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</si>
  <si>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</si>
  <si>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</si>
  <si>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</si>
  <si>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</si>
  <si>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</si>
  <si>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</si>
  <si>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</si>
  <si>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</si>
  <si>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</si>
  <si>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</si>
  <si>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</si>
  <si>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</si>
  <si>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</si>
  <si>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</si>
  <si>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</si>
  <si>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</si>
  <si>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</si>
  <si>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</si>
  <si>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</si>
  <si>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</si>
  <si>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</si>
  <si>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</si>
  <si>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</si>
  <si>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</si>
  <si>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</si>
  <si>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</si>
  <si>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</si>
  <si>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</si>
  <si>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</si>
  <si>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</si>
  <si>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</si>
  <si>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</si>
  <si>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</si>
  <si>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</si>
  <si>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</si>
  <si>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</si>
  <si>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</si>
  <si>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</si>
  <si>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</si>
  <si>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</si>
  <si>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</si>
  <si>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</si>
  <si>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</si>
  <si>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</si>
  <si>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</si>
  <si>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</si>
  <si>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</si>
  <si>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</si>
  <si>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</si>
  <si>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</si>
  <si>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</si>
  <si>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</si>
  <si>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</si>
  <si>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</si>
  <si>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</si>
  <si>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</si>
  <si>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</si>
  <si>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</si>
  <si>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</si>
  <si>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</si>
  <si>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</si>
  <si>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</si>
  <si>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</si>
  <si>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</si>
  <si>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</si>
  <si>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</si>
  <si>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</si>
  <si>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</si>
  <si>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</si>
  <si>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</si>
  <si>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</si>
  <si>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</si>
  <si>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</si>
  <si>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</si>
  <si>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</si>
  <si>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</si>
  <si>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</si>
  <si>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</si>
  <si>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</si>
  <si>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</si>
  <si>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</si>
  <si>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</si>
  <si>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</si>
  <si>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</si>
  <si>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</si>
  <si>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</si>
  <si>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</si>
  <si>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</si>
  <si>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</si>
  <si>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</si>
  <si>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</si>
  <si>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</si>
  <si>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</si>
  <si>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</si>
  <si>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</si>
  <si>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</si>
  <si>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</si>
  <si>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</si>
  <si>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</si>
  <si>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</si>
  <si>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</si>
  <si>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</si>
  <si>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</si>
  <si>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</si>
  <si>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</si>
  <si>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</si>
  <si>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</si>
  <si>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</si>
  <si>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</si>
  <si>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</si>
  <si>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</si>
  <si>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</si>
  <si>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</si>
  <si>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</si>
  <si>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</si>
  <si>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</si>
  <si>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</si>
  <si>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</si>
  <si>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</si>
  <si>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</si>
  <si>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</si>
  <si>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</si>
  <si>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</si>
  <si>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</si>
  <si>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</si>
  <si>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</si>
  <si>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</si>
  <si>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</si>
  <si>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</si>
  <si>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</si>
  <si>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</si>
  <si>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</si>
  <si>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</si>
  <si>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</si>
  <si>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</si>
  <si>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</si>
  <si>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</si>
  <si>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</si>
  <si>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</si>
  <si>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</si>
  <si>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</si>
  <si>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</si>
  <si>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</si>
  <si>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</si>
  <si>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</si>
  <si>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</si>
  <si>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</si>
  <si>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</si>
  <si>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</si>
  <si>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</si>
  <si>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</si>
  <si>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</si>
  <si>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</si>
  <si>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</si>
  <si>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</si>
  <si>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</si>
  <si>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</si>
  <si>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</si>
  <si>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</si>
  <si>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</si>
  <si>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</si>
  <si>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</si>
  <si>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</si>
  <si>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</si>
  <si>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</si>
  <si>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</si>
  <si>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</si>
  <si>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</si>
  <si>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</si>
  <si>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</si>
  <si>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</si>
  <si>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</si>
  <si>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</si>
  <si>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</si>
  <si>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</si>
  <si>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</si>
  <si>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</si>
  <si>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</si>
  <si>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</si>
  <si>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</si>
  <si>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</si>
  <si>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</si>
  <si>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</si>
  <si>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</si>
  <si>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</si>
  <si>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</si>
  <si>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</si>
  <si>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</si>
  <si>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</si>
  <si>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</si>
  <si>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</si>
  <si>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</si>
  <si>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</si>
  <si>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</si>
  <si>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</si>
  <si>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</si>
  <si>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</si>
  <si>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</si>
  <si>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</si>
  <si>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</si>
  <si>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</si>
  <si>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</si>
  <si>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</si>
  <si>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</si>
  <si>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</si>
  <si>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</si>
  <si>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</si>
  <si>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</si>
  <si>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</si>
  <si>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</si>
  <si>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</si>
  <si>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</si>
  <si>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</si>
  <si>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</si>
  <si>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</si>
  <si>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</si>
  <si>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</si>
  <si>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</si>
  <si>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</si>
  <si>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</si>
  <si>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</si>
  <si>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</si>
  <si>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</si>
  <si>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</si>
  <si>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</si>
  <si>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</si>
  <si>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</si>
  <si>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</si>
  <si>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</si>
  <si>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</si>
  <si>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</si>
  <si>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</si>
  <si>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</si>
  <si>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</si>
  <si>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</si>
  <si>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</si>
  <si>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</si>
  <si>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</si>
  <si>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</si>
  <si>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</si>
  <si>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</si>
  <si>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</si>
  <si>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</si>
  <si>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</si>
  <si>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</si>
  <si>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</si>
  <si>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</si>
  <si>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</si>
  <si>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</si>
  <si>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</si>
  <si>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</si>
  <si>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</si>
  <si>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</si>
  <si>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</si>
  <si>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</si>
  <si>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</si>
  <si>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</si>
  <si>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</si>
  <si>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</si>
  <si>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</si>
  <si>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</si>
  <si>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</si>
  <si>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</si>
  <si>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</si>
  <si>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</si>
  <si>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</si>
  <si>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</si>
  <si>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</si>
  <si>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</si>
  <si>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</si>
  <si>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</si>
  <si>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</si>
  <si>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</si>
  <si>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</si>
  <si>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</si>
  <si>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</si>
  <si>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</si>
  <si>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</si>
  <si>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</si>
  <si>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</si>
  <si>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</si>
  <si>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</si>
  <si>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</si>
  <si>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</si>
  <si>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</si>
  <si>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</si>
  <si>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</si>
  <si>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</si>
  <si>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</si>
  <si>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</si>
  <si>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</si>
  <si>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</si>
  <si>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</si>
  <si>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</si>
  <si>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</si>
  <si>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</si>
  <si>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</si>
  <si>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</si>
  <si>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</si>
  <si>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</si>
  <si>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</si>
  <si>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</si>
  <si>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</si>
  <si>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</si>
  <si>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</si>
  <si>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</si>
  <si>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</si>
  <si>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</si>
  <si>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</si>
  <si>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</si>
  <si>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</si>
  <si>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</si>
  <si>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</si>
  <si>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</si>
  <si>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</si>
  <si>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</si>
  <si>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</si>
  <si>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</si>
  <si>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</si>
  <si>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</si>
  <si>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</si>
  <si>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</si>
  <si>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</si>
  <si>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</si>
  <si>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</si>
  <si>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</si>
  <si>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</si>
  <si>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</si>
  <si>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</si>
  <si>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</si>
  <si>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</si>
  <si>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</si>
  <si>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</si>
  <si>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</si>
  <si>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</si>
  <si>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</si>
  <si>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</si>
  <si>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</si>
  <si>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</si>
  <si>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</si>
  <si>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</si>
  <si>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</si>
  <si>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</si>
  <si>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</si>
  <si>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</si>
  <si>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</si>
  <si>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</si>
  <si>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</si>
  <si>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</si>
  <si>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</si>
  <si>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</si>
  <si>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</si>
  <si>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</si>
  <si>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</si>
  <si>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</si>
  <si>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</si>
  <si>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</si>
  <si>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</si>
  <si>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</si>
  <si>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</si>
  <si>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</si>
  <si>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</si>
  <si>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</si>
  <si>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</si>
  <si>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</si>
  <si>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</si>
  <si>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</si>
  <si>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</si>
  <si>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</si>
  <si>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</si>
  <si>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</si>
  <si>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</si>
  <si>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</si>
  <si>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</si>
  <si>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</si>
  <si>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</si>
  <si>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</si>
  <si>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</si>
  <si>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</si>
  <si>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</si>
  <si>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</si>
  <si>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</si>
  <si>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</si>
  <si>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</si>
  <si>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</si>
  <si>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</si>
  <si>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</si>
  <si>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</si>
  <si>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</si>
  <si>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</si>
  <si>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</si>
  <si>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</si>
  <si>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</si>
  <si>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</si>
  <si>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</si>
  <si>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</si>
  <si>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</si>
  <si>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</si>
  <si>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</si>
  <si>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</si>
  <si>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</si>
  <si>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</si>
  <si>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</si>
  <si>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</si>
  <si>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</si>
  <si>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</si>
  <si>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</si>
  <si>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</si>
  <si>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</si>
  <si>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</si>
  <si>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</si>
  <si>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</si>
  <si>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</si>
  <si>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</si>
  <si>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</si>
  <si>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</si>
  <si>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</si>
  <si>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</si>
  <si>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</si>
  <si>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</si>
  <si>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</si>
  <si>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</si>
  <si>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</si>
  <si>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</si>
  <si>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</si>
  <si>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</si>
  <si>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</si>
  <si>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</si>
  <si>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</si>
  <si>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</si>
  <si>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</si>
  <si>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</si>
  <si>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</si>
  <si>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</si>
  <si>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</si>
  <si>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</si>
  <si>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</si>
  <si>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</si>
  <si>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</si>
  <si>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</si>
  <si>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</si>
  <si>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</si>
  <si>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</si>
  <si>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</si>
  <si>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</si>
  <si>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</si>
  <si>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</si>
  <si>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</si>
  <si>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</si>
  <si>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</si>
  <si>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</si>
  <si>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</si>
  <si>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</si>
  <si>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</si>
  <si>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</si>
  <si>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</si>
  <si>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</si>
  <si>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</si>
  <si>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</si>
  <si>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</si>
  <si>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</si>
  <si>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</si>
  <si>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</si>
  <si>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</si>
  <si>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</si>
  <si>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</si>
  <si>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</si>
  <si>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</si>
  <si>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</si>
  <si>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</si>
  <si>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</si>
  <si>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</si>
  <si>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</si>
  <si>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</si>
  <si>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</si>
  <si>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</si>
  <si>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</si>
  <si>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</si>
  <si>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</si>
  <si>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</si>
  <si>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</si>
  <si>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</si>
  <si>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</si>
  <si>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</si>
  <si>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</si>
  <si>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</si>
  <si>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</si>
  <si>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</si>
  <si>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</si>
  <si>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</si>
  <si>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</si>
  <si>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</si>
  <si>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</si>
  <si>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</si>
  <si>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</si>
  <si>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</si>
  <si>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</si>
  <si>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</si>
  <si>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</si>
  <si>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</si>
  <si>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</si>
  <si>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</si>
  <si>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</si>
  <si>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</si>
  <si>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</si>
  <si>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</si>
  <si>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</si>
  <si>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</si>
  <si>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</si>
  <si>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</si>
  <si>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</si>
  <si>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</si>
  <si>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</si>
  <si>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</si>
  <si>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</si>
  <si>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</si>
  <si>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</si>
  <si>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</si>
  <si>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</si>
  <si>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</si>
  <si>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</si>
  <si>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</si>
  <si>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</si>
  <si>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</si>
  <si>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</si>
  <si>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</si>
  <si>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</si>
  <si>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</si>
  <si>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</si>
  <si>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</si>
  <si>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</si>
  <si>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</si>
  <si>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</si>
  <si>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</si>
  <si>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</si>
  <si>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</si>
  <si>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</si>
  <si>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</si>
  <si>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</si>
  <si>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</si>
  <si>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</si>
  <si>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</si>
  <si>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</si>
  <si>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</si>
  <si>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</si>
  <si>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</si>
  <si>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</si>
  <si>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</si>
  <si>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</si>
  <si>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</si>
  <si>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</si>
  <si>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</si>
  <si>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</si>
  <si>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</si>
  <si>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</si>
  <si>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</si>
  <si>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</si>
  <si>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</si>
  <si>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</si>
  <si>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</si>
  <si>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</si>
  <si>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</si>
  <si>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</si>
  <si>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</si>
  <si>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</si>
  <si>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</si>
  <si>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</si>
  <si>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</si>
  <si>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</si>
  <si>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</si>
  <si>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</si>
  <si>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</si>
  <si>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</si>
  <si>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</si>
  <si>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</si>
  <si>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</si>
  <si>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</si>
  <si>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</si>
  <si>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</si>
  <si>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</si>
  <si>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</si>
  <si>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</si>
  <si>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</si>
  <si>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</si>
  <si>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</si>
  <si>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</si>
  <si>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</si>
  <si>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</si>
  <si>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</si>
  <si>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</si>
  <si>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</si>
  <si>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</si>
  <si>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</si>
  <si>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</si>
  <si>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</si>
  <si>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</si>
  <si>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</si>
  <si>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</si>
  <si>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</si>
  <si>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</si>
  <si>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</si>
  <si>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</si>
  <si>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</si>
  <si>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</si>
  <si>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</si>
  <si>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</si>
  <si>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</si>
  <si>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</si>
  <si>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</si>
  <si>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</si>
  <si>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</si>
  <si>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</si>
  <si>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</si>
  <si>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</si>
  <si>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</si>
  <si>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</si>
  <si>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</si>
  <si>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</si>
  <si>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</si>
  <si>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</si>
  <si>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</si>
  <si>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</si>
  <si>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</si>
  <si>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</si>
  <si>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</si>
  <si>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</si>
  <si>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</si>
  <si>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</si>
  <si>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</si>
  <si>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</si>
  <si>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</si>
  <si>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</si>
  <si>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</si>
  <si>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</si>
  <si>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</si>
  <si>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</si>
  <si>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</si>
  <si>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</si>
  <si>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</si>
  <si>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</si>
  <si>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</si>
  <si>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</si>
  <si>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</si>
  <si>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</si>
  <si>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</si>
  <si>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</si>
  <si>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</si>
  <si>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</si>
  <si>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</si>
  <si>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</si>
  <si>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</si>
  <si>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</si>
  <si>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</si>
  <si>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</si>
  <si>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</si>
  <si>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</si>
  <si>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</si>
  <si>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</si>
  <si>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</si>
  <si>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</si>
  <si>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</si>
  <si>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</si>
  <si>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</si>
  <si>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</si>
  <si>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</si>
  <si>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</si>
  <si>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</si>
  <si>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</si>
  <si>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</si>
  <si>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</si>
  <si>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</si>
  <si>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</si>
  <si>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</si>
  <si>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</si>
  <si>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</si>
  <si>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</si>
  <si>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</si>
  <si>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</si>
  <si>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</si>
  <si>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</si>
  <si>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</si>
  <si>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</si>
  <si>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</si>
  <si>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</si>
  <si>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</si>
  <si>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</si>
  <si>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</si>
  <si>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</si>
  <si>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</si>
  <si>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</si>
  <si>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</si>
  <si>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</si>
  <si>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</si>
  <si>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</si>
  <si>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</si>
  <si>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</si>
  <si>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</si>
  <si>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</si>
  <si>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</si>
  <si>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</si>
  <si>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</si>
  <si>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</si>
  <si>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</si>
  <si>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</si>
  <si>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</si>
  <si>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</si>
  <si>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</si>
  <si>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</si>
  <si>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</si>
  <si>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</si>
  <si>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</si>
  <si>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</si>
  <si>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</si>
  <si>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</si>
  <si>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</si>
  <si>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</si>
  <si>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</si>
  <si>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</si>
  <si>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</si>
  <si>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</si>
  <si>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</si>
  <si>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</si>
  <si>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</si>
  <si>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</si>
  <si>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</si>
  <si>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</si>
  <si>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</si>
  <si>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</si>
  <si>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</si>
  <si>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</si>
  <si>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</si>
  <si>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</si>
  <si>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</si>
  <si>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</si>
  <si>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</si>
  <si>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</si>
  <si>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</si>
  <si>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</si>
  <si>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</si>
  <si>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</si>
  <si>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</si>
  <si>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</si>
  <si>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</si>
  <si>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</si>
  <si>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</si>
  <si>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</si>
  <si>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</si>
  <si>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</si>
  <si>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</si>
  <si>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</si>
  <si>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</si>
  <si>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</si>
  <si>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</si>
  <si>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</si>
  <si>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</si>
  <si>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</si>
  <si>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</si>
  <si>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</si>
  <si>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</si>
  <si>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</si>
  <si>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</si>
  <si>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</si>
  <si>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</si>
  <si>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</si>
  <si>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</si>
  <si>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</si>
  <si>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</si>
  <si>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</si>
  <si>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</si>
  <si>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</si>
  <si>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</si>
  <si>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</si>
  <si>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</si>
  <si>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</si>
  <si>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</si>
  <si>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</si>
  <si>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</si>
  <si>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</si>
  <si>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</si>
  <si>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</si>
  <si>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</si>
  <si>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</si>
  <si>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</si>
  <si>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</si>
  <si>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</si>
  <si>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</si>
  <si>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</si>
  <si>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</si>
  <si>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</si>
  <si>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</si>
  <si>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</si>
  <si>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</si>
  <si>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</si>
  <si>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</si>
  <si>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</si>
  <si>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</si>
  <si>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</si>
  <si>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</si>
  <si>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</si>
  <si>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</si>
  <si>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</si>
  <si>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</si>
  <si>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</si>
  <si>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</si>
  <si>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</si>
  <si>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</si>
  <si>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</si>
  <si>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</si>
  <si>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</si>
  <si>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</si>
  <si>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</si>
  <si>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</si>
  <si>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</si>
  <si>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</si>
  <si>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</si>
  <si>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</si>
  <si>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</si>
  <si>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</si>
  <si>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</si>
  <si>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</si>
  <si>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</si>
  <si>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</si>
  <si>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</si>
  <si>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</si>
  <si>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</si>
  <si>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</si>
  <si>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</si>
  <si>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</si>
  <si>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</si>
  <si>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</si>
  <si>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</si>
  <si>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</si>
  <si>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</si>
  <si>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</si>
  <si>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</si>
  <si>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</si>
  <si>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</si>
  <si>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</si>
  <si>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</si>
  <si>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</si>
  <si>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</si>
  <si>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</si>
  <si>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</si>
  <si>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</si>
  <si>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</si>
  <si>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</si>
  <si>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</si>
  <si>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</si>
  <si>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</si>
  <si>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</si>
  <si>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</si>
  <si>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</si>
  <si>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</si>
  <si>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</si>
  <si>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</si>
  <si>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</si>
  <si>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</si>
  <si>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</si>
  <si>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</si>
  <si>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</si>
  <si>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</si>
  <si>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</si>
  <si>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</si>
  <si>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</si>
  <si>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</si>
  <si>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</si>
  <si>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</si>
  <si>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</si>
  <si>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</si>
  <si>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</si>
  <si>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</si>
  <si>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</si>
  <si>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</si>
  <si>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</si>
  <si>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</si>
  <si>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</si>
  <si>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</si>
  <si>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</si>
  <si>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</si>
  <si>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</si>
  <si>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</si>
  <si>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</si>
  <si>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</si>
  <si>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</si>
  <si>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</si>
  <si>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</si>
  <si>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</si>
  <si>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</si>
  <si>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</si>
  <si>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</si>
  <si>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</si>
  <si>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</si>
  <si>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</si>
  <si>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</si>
  <si>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</si>
  <si>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</si>
  <si>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</si>
  <si>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</si>
  <si>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</si>
  <si>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</si>
  <si>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</si>
  <si>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</si>
  <si>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</si>
  <si>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</si>
  <si>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</si>
  <si>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</si>
  <si>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</si>
  <si>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</si>
  <si>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</si>
  <si>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</si>
  <si>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</si>
  <si>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</si>
  <si>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</si>
  <si>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</si>
  <si>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</si>
  <si>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</si>
  <si>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</si>
  <si>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</si>
  <si>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</si>
  <si>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</si>
  <si>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</si>
  <si>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</si>
  <si>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</si>
  <si>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</si>
  <si>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</si>
  <si>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</si>
  <si>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</si>
  <si>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</si>
  <si>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</si>
  <si>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</si>
  <si>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</si>
  <si>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</si>
  <si>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</si>
  <si>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</si>
  <si>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</si>
  <si>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</si>
  <si>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</si>
  <si>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</si>
  <si>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</si>
  <si>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</si>
  <si>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</si>
  <si>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</si>
  <si>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</si>
  <si>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</si>
  <si>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</si>
  <si>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</si>
  <si>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</si>
  <si>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</si>
  <si>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</si>
  <si>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</si>
  <si>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</si>
  <si>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</si>
  <si>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</si>
  <si>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</si>
  <si>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</si>
  <si>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</si>
  <si>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</si>
  <si>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</si>
  <si>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</si>
  <si>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</si>
  <si>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</si>
  <si>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</si>
  <si>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</si>
  <si>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</si>
  <si>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</si>
  <si>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</si>
  <si>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</si>
  <si>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</si>
  <si>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</si>
  <si>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</si>
  <si>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</si>
  <si>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</si>
  <si>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</si>
  <si>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</si>
  <si>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</si>
  <si>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</si>
  <si>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</si>
  <si>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</si>
  <si>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</si>
  <si>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</si>
  <si>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</si>
  <si>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</si>
  <si>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</si>
  <si>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</si>
  <si>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</si>
  <si>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</si>
  <si>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</si>
  <si>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</si>
  <si>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</si>
  <si>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</si>
  <si>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</si>
  <si>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</si>
  <si>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</si>
  <si>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</si>
  <si>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</si>
  <si>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</si>
  <si>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</si>
  <si>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</si>
  <si>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</si>
  <si>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</si>
  <si>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</si>
  <si>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</si>
  <si>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</si>
  <si>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</si>
  <si>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</si>
  <si>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</si>
  <si>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</si>
  <si>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</si>
  <si>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</si>
  <si>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</si>
  <si>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</si>
  <si>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</si>
  <si>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</si>
  <si>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</si>
  <si>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</si>
  <si>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</si>
  <si>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</si>
  <si>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</si>
  <si>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</si>
  <si>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</si>
  <si>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</si>
  <si>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</si>
  <si>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</si>
  <si>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</si>
  <si>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</si>
  <si>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</si>
  <si>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</si>
  <si>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</si>
  <si>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</si>
  <si>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</si>
  <si>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</si>
  <si>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</si>
  <si>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</si>
  <si>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</si>
  <si>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</si>
  <si>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</si>
  <si>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</si>
  <si>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</si>
  <si>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</si>
  <si>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</si>
  <si>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</si>
  <si>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</si>
  <si>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</si>
  <si>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</si>
  <si>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</si>
  <si>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</si>
  <si>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</si>
  <si>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</si>
  <si>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</si>
  <si>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</si>
  <si>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</si>
  <si>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</si>
  <si>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</si>
  <si>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</si>
  <si>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</si>
  <si>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</si>
  <si>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</si>
  <si>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</si>
  <si>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</si>
  <si>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</si>
  <si>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</si>
  <si>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</si>
  <si>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</si>
  <si>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</si>
  <si>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</si>
  <si>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</si>
  <si>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</si>
  <si>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</si>
  <si>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</si>
  <si>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</si>
  <si>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</si>
  <si>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</si>
  <si>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</si>
  <si>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</si>
  <si>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</si>
  <si>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</si>
  <si>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</si>
  <si>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</si>
  <si>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</si>
  <si>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</si>
  <si>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</si>
  <si>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</si>
  <si>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</si>
  <si>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</si>
  <si>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</si>
  <si>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</si>
  <si>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</si>
  <si>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</si>
  <si>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</si>
  <si>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</si>
  <si>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</si>
  <si>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</si>
  <si>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</si>
  <si>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</si>
  <si>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</si>
  <si>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</si>
  <si>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</si>
  <si>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</si>
  <si>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</si>
  <si>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</si>
  <si>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</si>
  <si>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</si>
  <si>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</si>
  <si>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</si>
  <si>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</si>
  <si>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</si>
  <si>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</si>
  <si>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</si>
  <si>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</si>
  <si>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</si>
  <si>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</si>
  <si>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</si>
  <si>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</si>
  <si>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</si>
  <si>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</si>
  <si>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</si>
  <si>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</si>
  <si>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</si>
  <si>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</si>
  <si>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</si>
  <si>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</si>
  <si>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</si>
  <si>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</si>
  <si>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</si>
  <si>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</si>
  <si>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</si>
  <si>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</si>
  <si>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</si>
  <si>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</si>
  <si>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</si>
  <si>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</si>
  <si>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</si>
  <si>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</si>
  <si>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</si>
  <si>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</si>
  <si>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</si>
  <si>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</si>
  <si>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</si>
  <si>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</si>
  <si>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</si>
  <si>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</si>
  <si>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</si>
  <si>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</si>
  <si>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</si>
  <si>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</si>
  <si>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</si>
  <si>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</si>
  <si>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</si>
  <si>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</si>
  <si>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</si>
  <si>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</si>
  <si>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</si>
  <si>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</si>
  <si>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</si>
  <si>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</si>
  <si>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</si>
  <si>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</si>
  <si>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</si>
  <si>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</si>
  <si>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</si>
  <si>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</si>
  <si>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</si>
  <si>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</si>
  <si>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</si>
  <si>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</si>
  <si>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</si>
  <si>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</si>
  <si>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</si>
  <si>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</si>
  <si>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</si>
  <si>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</si>
  <si>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</si>
  <si>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</si>
  <si>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</si>
  <si>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</si>
  <si>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</si>
  <si>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</si>
  <si>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</si>
  <si>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</si>
  <si>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</si>
  <si>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</si>
  <si>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</si>
  <si>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</si>
  <si>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</si>
  <si>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</si>
  <si>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</si>
  <si>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</si>
  <si>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</si>
  <si>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</si>
  <si>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</si>
  <si>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</si>
  <si>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</si>
  <si>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</si>
  <si>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</si>
  <si>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</si>
  <si>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</si>
  <si>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</si>
  <si>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</si>
  <si>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</si>
  <si>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</si>
  <si>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</si>
  <si>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</si>
  <si>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</si>
  <si>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</si>
  <si>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</si>
  <si>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</si>
  <si>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</si>
  <si>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</si>
  <si>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</si>
  <si>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</si>
  <si>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</si>
  <si>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</si>
  <si>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</si>
  <si>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</si>
  <si>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</si>
  <si>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</si>
  <si>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</si>
  <si>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</si>
  <si>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</si>
  <si>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</si>
  <si>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</si>
  <si>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</si>
  <si>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</si>
  <si>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</si>
  <si>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</si>
  <si>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</si>
  <si>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</si>
  <si>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</si>
  <si>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</si>
  <si>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</si>
  <si>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</si>
  <si>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</si>
  <si>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</si>
  <si>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</si>
  <si>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</si>
  <si>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</si>
  <si>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</si>
  <si>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</si>
  <si>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</si>
  <si>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</si>
  <si>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</si>
  <si>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</si>
  <si>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</si>
  <si>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</si>
  <si>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</si>
  <si>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</si>
  <si>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</si>
  <si>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</si>
  <si>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</si>
  <si>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</si>
  <si>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</si>
  <si>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</si>
  <si>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</si>
  <si>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</si>
  <si>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</si>
  <si>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</si>
  <si>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</si>
  <si>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</si>
  <si>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</si>
  <si>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</si>
  <si>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</si>
  <si>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</si>
  <si>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</si>
  <si>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</si>
  <si>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</si>
  <si>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</si>
  <si>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</si>
  <si>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</si>
  <si>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</si>
  <si>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</si>
  <si>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</si>
  <si>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</si>
  <si>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</si>
  <si>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</si>
  <si>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</si>
  <si>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</si>
  <si>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</si>
  <si>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</si>
  <si>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</si>
  <si>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</si>
  <si>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</si>
  <si>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</si>
  <si>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</si>
  <si>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</si>
  <si>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</si>
  <si>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</si>
  <si>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</si>
  <si>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</si>
  <si>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</si>
  <si>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</si>
  <si>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</si>
  <si>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</si>
  <si>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</si>
  <si>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</si>
  <si>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</si>
  <si>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</si>
  <si>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</si>
  <si>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</si>
  <si>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</si>
  <si>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</si>
  <si>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</si>
  <si>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</si>
  <si>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</si>
  <si>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</si>
  <si>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</si>
  <si>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</si>
  <si>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</si>
  <si>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</si>
  <si>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</si>
  <si>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</si>
  <si>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</si>
  <si>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</si>
  <si>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</si>
  <si>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</si>
  <si>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</si>
  <si>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</si>
  <si>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</si>
  <si>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</si>
  <si>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</si>
  <si>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</si>
  <si>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</si>
  <si>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</si>
  <si>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</si>
  <si>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</si>
  <si>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</si>
  <si>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</si>
  <si>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</si>
  <si>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</si>
  <si>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</si>
  <si>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</si>
  <si>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</si>
  <si>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</si>
  <si>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</si>
  <si>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</si>
  <si>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</si>
  <si>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</si>
  <si>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</si>
  <si>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</si>
  <si>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</si>
  <si>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</si>
  <si>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</si>
  <si>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</si>
  <si>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</si>
  <si>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</si>
  <si>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</si>
  <si>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</si>
  <si>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</si>
  <si>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</si>
  <si>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</si>
  <si>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</si>
  <si>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</si>
  <si>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</si>
  <si>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</si>
  <si>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</si>
  <si>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</si>
  <si>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</si>
  <si>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</si>
  <si>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</si>
  <si>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</si>
  <si>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</si>
  <si>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</si>
  <si>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</si>
  <si>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</si>
  <si>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</si>
  <si>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</si>
  <si>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</si>
  <si>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</si>
  <si>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</si>
  <si>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</si>
  <si>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</si>
  <si>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</si>
  <si>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</si>
  <si>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</si>
  <si>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</si>
  <si>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</si>
  <si>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</si>
  <si>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</si>
  <si>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</si>
  <si>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</si>
  <si>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</si>
  <si>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</si>
  <si>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</si>
  <si>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</si>
  <si>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</si>
  <si>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</si>
  <si>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</si>
  <si>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</si>
  <si>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</si>
  <si>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</si>
  <si>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</si>
  <si>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</si>
  <si>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</si>
  <si>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</si>
  <si>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</si>
  <si>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</si>
  <si>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</si>
  <si>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</si>
  <si>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</si>
  <si>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</si>
  <si>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</si>
  <si>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</si>
  <si>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</si>
  <si>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</si>
  <si>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</si>
  <si>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</si>
  <si>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</si>
  <si>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</si>
  <si>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</si>
  <si>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</si>
  <si>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</si>
  <si>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</si>
  <si>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</si>
  <si>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</si>
  <si>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</si>
  <si>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</si>
  <si>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</si>
  <si>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</si>
  <si>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</si>
  <si>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</si>
  <si>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</si>
  <si>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</si>
  <si>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</si>
  <si>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</si>
  <si>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</si>
  <si>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</si>
  <si>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</si>
  <si>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</si>
  <si>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</si>
  <si>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</si>
  <si>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</si>
  <si>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</si>
  <si>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</si>
  <si>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</si>
  <si>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</si>
  <si>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</si>
  <si>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</si>
  <si>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</si>
  <si>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</si>
  <si>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</si>
  <si>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</si>
  <si>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</si>
  <si>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</si>
  <si>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</si>
  <si>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</si>
  <si>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</si>
  <si>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</si>
  <si>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</si>
  <si>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</si>
  <si>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</si>
  <si>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</si>
  <si>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</si>
  <si>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</si>
  <si>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</si>
  <si>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</si>
  <si>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</si>
  <si>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</si>
  <si>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</si>
  <si>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</si>
  <si>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</si>
  <si>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</si>
  <si>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</si>
  <si>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</si>
  <si>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</si>
  <si>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</si>
  <si>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</si>
  <si>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</si>
  <si>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</si>
  <si>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</si>
  <si>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</si>
  <si>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</si>
  <si>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</si>
  <si>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</si>
  <si>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</si>
  <si>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</si>
  <si>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</si>
  <si>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</si>
  <si>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</si>
  <si>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</si>
  <si>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</si>
  <si>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</si>
  <si>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</si>
  <si>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</si>
  <si>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</si>
  <si>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</si>
  <si>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</si>
  <si>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</si>
  <si>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</si>
  <si>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</si>
  <si>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</si>
  <si>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</si>
  <si>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</si>
  <si>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</si>
  <si>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</si>
  <si>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</si>
  <si>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</si>
  <si>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</si>
  <si>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</si>
  <si>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</si>
  <si>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</si>
  <si>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</si>
  <si>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</si>
  <si>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</si>
  <si>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</si>
  <si>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</si>
  <si>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</si>
  <si>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</si>
  <si>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</si>
  <si>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</si>
  <si>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</si>
  <si>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</si>
  <si>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</si>
  <si>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</si>
  <si>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</si>
  <si>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</si>
  <si>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</si>
  <si>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</si>
  <si>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</si>
  <si>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</si>
  <si>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</si>
  <si>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</si>
  <si>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</si>
  <si>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</si>
  <si>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</si>
  <si>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</si>
  <si>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</si>
  <si>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</si>
  <si>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</si>
  <si>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</si>
  <si>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</si>
  <si>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</si>
  <si>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</si>
  <si>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</si>
  <si>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</si>
  <si>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</si>
  <si>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</si>
  <si>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</si>
  <si>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</si>
  <si>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</si>
  <si>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</si>
  <si>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</si>
  <si>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</si>
  <si>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</si>
  <si>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</si>
  <si>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</si>
  <si>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</si>
  <si>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</si>
  <si>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</si>
  <si>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</si>
  <si>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</si>
  <si>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</si>
  <si>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</si>
  <si>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</si>
  <si>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</si>
  <si>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</si>
  <si>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</si>
  <si>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</si>
  <si>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</si>
  <si>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</si>
  <si>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</si>
  <si>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</si>
  <si>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</si>
  <si>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</si>
  <si>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</si>
  <si>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</si>
  <si>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</si>
  <si>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</si>
  <si>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</si>
  <si>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</si>
  <si>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</si>
  <si>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</si>
  <si>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</si>
  <si>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</si>
  <si>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</si>
  <si>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</si>
  <si>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</si>
  <si>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</si>
  <si>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</si>
  <si>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</si>
  <si>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</si>
  <si>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</si>
  <si>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</si>
  <si>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</si>
  <si>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</si>
  <si>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</si>
  <si>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</si>
  <si>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</si>
  <si>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</si>
  <si>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</si>
  <si>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</si>
  <si>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</si>
  <si>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</si>
  <si>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</si>
  <si>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</si>
  <si>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</si>
  <si>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</si>
  <si>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</si>
  <si>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</si>
  <si>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</si>
  <si>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</si>
  <si>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</si>
  <si>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</si>
  <si>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</si>
  <si>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</si>
  <si>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</si>
  <si>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</si>
  <si>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</si>
  <si>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</si>
  <si>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</si>
  <si>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</si>
  <si>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</si>
  <si>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</si>
  <si>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</si>
  <si>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</si>
  <si>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</si>
  <si>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</si>
  <si>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</si>
  <si>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</si>
  <si>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</si>
  <si>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</si>
  <si>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</si>
  <si>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</si>
  <si>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</si>
  <si>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</si>
  <si>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</si>
  <si>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</si>
  <si>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</si>
  <si>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</si>
  <si>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</si>
  <si>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</si>
  <si>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</si>
  <si>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</si>
  <si>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</si>
  <si>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</si>
  <si>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</si>
  <si>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</si>
  <si>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</si>
  <si>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</si>
  <si>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</si>
  <si>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</si>
  <si>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</si>
  <si>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</si>
  <si>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</si>
  <si>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</si>
  <si>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</si>
  <si>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</si>
  <si>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</si>
  <si>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</si>
  <si>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</si>
  <si>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</si>
  <si>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</si>
  <si>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</si>
  <si>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</si>
  <si>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</si>
  <si>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</si>
  <si>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</si>
  <si>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</si>
  <si>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</si>
  <si>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</si>
  <si>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</si>
  <si>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</si>
  <si>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</si>
  <si>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</si>
  <si>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</si>
  <si>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</si>
  <si>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</si>
  <si>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</si>
  <si>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</si>
  <si>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</si>
  <si>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</si>
  <si>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</si>
  <si>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</si>
  <si>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</si>
  <si>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</si>
  <si>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</si>
  <si>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</si>
  <si>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</si>
  <si>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</si>
  <si>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</si>
  <si>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</si>
  <si>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</si>
  <si>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</si>
  <si>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</si>
  <si>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</si>
  <si>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</si>
  <si>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</si>
  <si>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</si>
  <si>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</si>
  <si>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</si>
  <si>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</si>
  <si>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</si>
  <si>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</si>
  <si>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</si>
  <si>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</si>
  <si>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</si>
  <si>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</si>
  <si>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</si>
  <si>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</si>
  <si>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</si>
  <si>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</si>
  <si>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</si>
  <si>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</si>
  <si>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</si>
  <si>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</si>
  <si>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</si>
  <si>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</si>
  <si>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</si>
  <si>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</si>
  <si>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</si>
  <si>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</si>
  <si>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</si>
  <si>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</si>
  <si>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</si>
  <si>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</si>
  <si>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</si>
  <si>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</si>
  <si>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</si>
  <si>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</si>
  <si>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</si>
  <si>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</si>
  <si>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</si>
  <si>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</si>
  <si>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</si>
  <si>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</si>
  <si>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</si>
  <si>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</si>
  <si>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</si>
  <si>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</si>
  <si>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</si>
  <si>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</si>
  <si>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</si>
  <si>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</si>
  <si>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</si>
  <si>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</si>
  <si>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</si>
  <si>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</si>
  <si>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</si>
  <si>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</si>
  <si>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</si>
  <si>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</si>
  <si>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</si>
  <si>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</si>
  <si>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</si>
  <si>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</si>
  <si>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</si>
  <si>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</si>
  <si>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</si>
  <si>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</si>
  <si>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</si>
  <si>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</si>
  <si>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</si>
  <si>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</si>
  <si>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</si>
  <si>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</si>
  <si>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</si>
  <si>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</si>
  <si>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</si>
  <si>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</si>
  <si>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</si>
  <si>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</si>
  <si>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</si>
  <si>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</si>
  <si>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</si>
  <si>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</si>
  <si>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</si>
  <si>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</si>
  <si>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</si>
  <si>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</si>
  <si>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</si>
  <si>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</si>
  <si>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</si>
  <si>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</si>
  <si>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</si>
  <si>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</si>
  <si>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</si>
  <si>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</si>
  <si>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</si>
  <si>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</si>
  <si>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</si>
  <si>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</si>
  <si>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</si>
  <si>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</si>
  <si>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</si>
  <si>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</si>
  <si>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</si>
  <si>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</si>
  <si>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</si>
  <si>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</si>
  <si>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</si>
  <si>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</si>
  <si>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</si>
  <si>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</si>
  <si>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</si>
  <si>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</si>
  <si>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</si>
  <si>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</si>
  <si>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</si>
  <si>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</si>
  <si>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</si>
  <si>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</si>
  <si>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</si>
  <si>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</si>
  <si>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</si>
  <si>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</si>
  <si>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</si>
  <si>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</si>
  <si>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</si>
  <si>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</si>
  <si>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</si>
  <si>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</si>
  <si>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</si>
  <si>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</si>
  <si>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</si>
  <si>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</si>
  <si>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</si>
  <si>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</si>
  <si>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</si>
  <si>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</si>
  <si>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</si>
  <si>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</si>
  <si>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</si>
  <si>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</si>
  <si>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</si>
  <si>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</si>
  <si>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</si>
  <si>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</si>
  <si>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</si>
  <si>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</si>
  <si>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</si>
  <si>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</si>
  <si>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</si>
  <si>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</si>
  <si>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</si>
  <si>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</si>
  <si>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</si>
  <si>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</si>
  <si>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</si>
  <si>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</si>
  <si>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</si>
  <si>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</si>
  <si>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</si>
  <si>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</si>
  <si>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</si>
  <si>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</si>
  <si>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</si>
  <si>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</si>
  <si>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</si>
  <si>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</si>
  <si>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</si>
  <si>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</si>
  <si>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</si>
  <si>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</si>
  <si>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</si>
  <si>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</si>
  <si>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</si>
  <si>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</si>
  <si>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</si>
  <si>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</si>
  <si>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</si>
  <si>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</si>
  <si>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</si>
  <si>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</si>
  <si>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</si>
  <si>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</si>
  <si>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</si>
  <si>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</si>
  <si>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</si>
  <si>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</si>
  <si>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</si>
  <si>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</si>
  <si>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</si>
  <si>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</si>
  <si>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</si>
  <si>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</si>
  <si>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</si>
  <si>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</si>
  <si>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</si>
  <si>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</si>
  <si>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</si>
  <si>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</si>
  <si>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</si>
  <si>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</si>
  <si>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</si>
  <si>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</si>
  <si>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</si>
  <si>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</si>
  <si>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</si>
  <si>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</si>
  <si>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</si>
  <si>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</si>
  <si>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</si>
  <si>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</si>
  <si>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</si>
  <si>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</si>
  <si>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</si>
  <si>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</si>
  <si>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</si>
  <si>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</si>
  <si>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</si>
  <si>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</si>
  <si>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</si>
  <si>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</si>
  <si>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</si>
  <si>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</si>
  <si>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</si>
  <si>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</si>
  <si>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</si>
  <si>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</si>
  <si>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</si>
  <si>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</si>
  <si>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</si>
  <si>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</si>
  <si>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</si>
  <si>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</si>
  <si>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</si>
  <si>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</si>
  <si>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</si>
  <si>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</si>
  <si>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</si>
  <si>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</si>
  <si>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</si>
  <si>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</si>
  <si>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</si>
  <si>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</si>
  <si>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</si>
  <si>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</si>
  <si>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</si>
  <si>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</si>
  <si>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</si>
  <si>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</si>
  <si>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</si>
  <si>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</si>
  <si>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</si>
  <si>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</si>
  <si>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</si>
  <si>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</si>
  <si>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</si>
  <si>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</si>
  <si>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</si>
  <si>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</si>
  <si>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</si>
  <si>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</si>
  <si>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</si>
  <si>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</si>
  <si>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</si>
  <si>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</si>
  <si>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</si>
  <si>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</si>
  <si>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</si>
  <si>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</si>
  <si>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</si>
  <si>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</si>
  <si>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</si>
  <si>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</si>
  <si>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</si>
  <si>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</si>
  <si>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</si>
  <si>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</si>
  <si>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</si>
  <si>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</si>
  <si>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</si>
  <si>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</si>
  <si>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</si>
  <si>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</si>
  <si>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</si>
  <si>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</si>
  <si>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</si>
  <si>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</si>
  <si>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</si>
  <si>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</si>
  <si>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</si>
  <si>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</si>
  <si>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</si>
  <si>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</si>
  <si>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</si>
  <si>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</si>
  <si>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</si>
  <si>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</si>
  <si>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</si>
  <si>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</si>
  <si>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</si>
  <si>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</si>
  <si>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</si>
  <si>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</si>
  <si>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</si>
  <si>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</si>
  <si>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</si>
  <si>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</si>
  <si>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</si>
  <si>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</si>
  <si>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</si>
  <si>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</si>
  <si>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</si>
  <si>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</si>
  <si>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</si>
  <si>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</si>
  <si>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</si>
  <si>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</si>
  <si>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</si>
  <si>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</si>
  <si>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</si>
  <si>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</si>
  <si>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</si>
  <si>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</si>
  <si>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</si>
  <si>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</si>
  <si>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</si>
  <si>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</si>
  <si>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</si>
  <si>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</si>
  <si>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</si>
  <si>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</si>
  <si>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</si>
  <si>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</si>
  <si>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</si>
  <si>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</si>
  <si>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</si>
  <si>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</si>
  <si>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</si>
  <si>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</si>
  <si>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</si>
  <si>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</si>
  <si>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</si>
  <si>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</si>
  <si>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</si>
  <si>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</si>
  <si>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</si>
  <si>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</si>
  <si>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</si>
  <si>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</si>
  <si>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</si>
  <si>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</si>
  <si>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</si>
  <si>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</si>
  <si>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</si>
  <si>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</si>
  <si>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</si>
  <si>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</si>
  <si>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</si>
  <si>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</si>
  <si>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</si>
  <si>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</si>
  <si>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</si>
  <si>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</si>
  <si>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</si>
  <si>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</si>
  <si>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</si>
  <si>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</si>
  <si>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</si>
  <si>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</si>
  <si>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</si>
  <si>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</si>
  <si>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</si>
  <si>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</si>
  <si>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</si>
  <si>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</si>
  <si>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</si>
  <si>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</si>
  <si>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</si>
  <si>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</si>
  <si>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</si>
  <si>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</si>
  <si>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</si>
  <si>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</si>
  <si>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</si>
  <si>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</si>
  <si>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</si>
  <si>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</si>
  <si>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</si>
  <si>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</si>
  <si>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</si>
  <si>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</si>
  <si>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</si>
  <si>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</si>
  <si>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</si>
  <si>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</si>
  <si>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</si>
  <si>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</si>
  <si>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</si>
  <si>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</si>
  <si>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</si>
  <si>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</si>
  <si>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</si>
  <si>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</si>
  <si>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</si>
  <si>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</si>
  <si>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</si>
  <si>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</si>
  <si>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</si>
  <si>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</si>
  <si>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</si>
  <si>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</si>
  <si>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</si>
  <si>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</si>
  <si>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</si>
  <si>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</si>
  <si>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</si>
  <si>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</si>
  <si>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</si>
  <si>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</si>
  <si>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</si>
  <si>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</si>
  <si>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</si>
  <si>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</si>
  <si>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</si>
  <si>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</si>
  <si>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</si>
  <si>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</si>
  <si>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</si>
  <si>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</si>
  <si>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</si>
  <si>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</si>
  <si>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</si>
  <si>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</si>
  <si>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</si>
  <si>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</si>
  <si>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</si>
  <si>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</si>
  <si>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</si>
  <si>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</si>
  <si>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</si>
  <si>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</si>
  <si>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</si>
  <si>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</si>
  <si>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</si>
  <si>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</si>
  <si>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</si>
  <si>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</si>
  <si>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</si>
  <si>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</si>
  <si>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</si>
  <si>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</si>
  <si>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</si>
  <si>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</si>
  <si>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</si>
  <si>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</si>
  <si>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</si>
  <si>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</si>
  <si>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</si>
  <si>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</si>
  <si>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</si>
  <si>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</si>
  <si>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</si>
  <si>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</si>
  <si>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</si>
  <si>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</si>
  <si>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</si>
  <si>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</si>
  <si>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</si>
  <si>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</si>
  <si>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</si>
  <si>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</si>
  <si>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</si>
  <si>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</si>
  <si>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</si>
  <si>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</si>
  <si>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</si>
  <si>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</si>
  <si>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</si>
  <si>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</si>
  <si>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</si>
  <si>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</si>
  <si>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</si>
  <si>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</si>
  <si>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</si>
  <si>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</si>
  <si>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</si>
  <si>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</si>
  <si>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</si>
  <si>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</si>
  <si>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</si>
  <si>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</si>
  <si>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</si>
  <si>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</si>
  <si>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</si>
  <si>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</si>
  <si>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</si>
  <si>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</si>
  <si>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</si>
  <si>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</si>
  <si>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</si>
  <si>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</si>
  <si>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</si>
  <si>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</si>
  <si>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</si>
  <si>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</si>
  <si>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</si>
  <si>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</si>
  <si>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</si>
  <si>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</si>
  <si>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</si>
  <si>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</si>
  <si>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</si>
  <si>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</si>
  <si>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</si>
  <si>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</si>
  <si>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</si>
  <si>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</si>
  <si>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</si>
  <si>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</si>
  <si>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</si>
  <si>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</si>
  <si>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</si>
  <si>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</si>
  <si>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</si>
  <si>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</si>
  <si>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</si>
  <si>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</si>
  <si>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</si>
  <si>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</si>
  <si>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</si>
  <si>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</si>
  <si>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</si>
  <si>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</si>
  <si>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</si>
  <si>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</si>
  <si>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</si>
  <si>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</si>
  <si>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</si>
  <si>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</si>
  <si>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</si>
  <si>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</si>
  <si>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</si>
  <si>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</si>
  <si>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</si>
  <si>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</si>
  <si>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</si>
  <si>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</si>
  <si>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</si>
  <si>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</si>
  <si>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</si>
  <si>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</si>
  <si>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</si>
  <si>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</si>
  <si>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</si>
  <si>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</si>
  <si>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</si>
  <si>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</si>
  <si>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</si>
  <si>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</si>
  <si>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</si>
  <si>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</si>
  <si>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</si>
  <si>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</si>
  <si>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</si>
  <si>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</si>
  <si>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</si>
  <si>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</si>
  <si>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</si>
  <si>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</si>
  <si>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</si>
  <si>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</si>
  <si>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</si>
  <si>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</si>
  <si>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</si>
  <si>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</si>
  <si>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</si>
  <si>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</si>
  <si>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</si>
  <si>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</si>
  <si>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</si>
  <si>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</si>
  <si>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</si>
  <si>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</si>
  <si>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</si>
  <si>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</si>
  <si>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</si>
  <si>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</si>
  <si>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</si>
  <si>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</si>
  <si>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</si>
  <si>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</si>
  <si>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</si>
  <si>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</si>
  <si>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</si>
  <si>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</si>
  <si>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</si>
  <si>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</si>
  <si>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</si>
  <si>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</si>
  <si>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</si>
  <si>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</si>
  <si>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</si>
  <si>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</si>
  <si>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</si>
  <si>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</si>
  <si>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</si>
  <si>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</si>
  <si>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</si>
  <si>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</si>
  <si>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</si>
  <si>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</si>
  <si>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</si>
  <si>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</si>
  <si>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</si>
  <si>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</si>
  <si>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</si>
  <si>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</si>
  <si>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</si>
  <si>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</si>
  <si>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</si>
  <si>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</si>
  <si>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</si>
  <si>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</si>
  <si>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</si>
  <si>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</si>
  <si>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</si>
  <si>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</si>
  <si>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</si>
  <si>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</si>
  <si>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</si>
  <si>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</si>
  <si>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</si>
  <si>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</si>
  <si>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</si>
  <si>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</si>
  <si>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</si>
  <si>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</si>
  <si>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</si>
  <si>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</si>
  <si>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</si>
  <si>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</si>
  <si>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</si>
  <si>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</si>
  <si>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</si>
  <si>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</si>
  <si>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</si>
  <si>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</si>
  <si>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</si>
  <si>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</si>
  <si>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</si>
  <si>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</si>
  <si>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</si>
  <si>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</si>
  <si>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</si>
  <si>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</si>
  <si>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</si>
  <si>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</si>
  <si>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</si>
  <si>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</si>
  <si>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</si>
  <si>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</si>
  <si>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</si>
  <si>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</si>
  <si>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</si>
  <si>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</si>
  <si>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</si>
  <si>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</si>
  <si>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</si>
  <si>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</si>
  <si>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</si>
  <si>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</si>
  <si>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</si>
  <si>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</si>
  <si>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</si>
  <si>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</si>
  <si>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</si>
  <si>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</si>
  <si>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</si>
  <si>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</si>
  <si>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</si>
  <si>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</si>
  <si>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</si>
  <si>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</si>
  <si>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</si>
  <si>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</si>
  <si>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</si>
  <si>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</si>
  <si>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</si>
  <si>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</si>
  <si>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</si>
  <si>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</si>
  <si>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</si>
  <si>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</si>
  <si>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</si>
  <si>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</si>
  <si>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</si>
  <si>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</si>
  <si>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</si>
  <si>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</si>
  <si>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</si>
  <si>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</si>
  <si>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</si>
  <si>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</si>
  <si>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</si>
  <si>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</si>
  <si>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</si>
  <si>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</si>
  <si>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</si>
  <si>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</si>
  <si>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</si>
  <si>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</si>
  <si>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</si>
  <si>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</si>
  <si>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</si>
  <si>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</si>
  <si>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</si>
  <si>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</si>
  <si>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</si>
  <si>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</si>
  <si>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</si>
  <si>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</si>
  <si>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</si>
  <si>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</si>
  <si>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</si>
  <si>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</si>
  <si>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</si>
  <si>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</si>
  <si>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</si>
  <si>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</si>
  <si>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</si>
  <si>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</si>
  <si>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</si>
  <si>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</si>
  <si>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</si>
  <si>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</si>
  <si>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</si>
  <si>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</si>
  <si>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</si>
  <si>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</si>
  <si>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</si>
  <si>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</si>
  <si>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</si>
  <si>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</si>
  <si>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</si>
  <si>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</si>
  <si>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</si>
  <si>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</si>
  <si>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</si>
  <si>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</si>
  <si>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</si>
  <si>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</si>
  <si>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</si>
  <si>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</si>
  <si>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</si>
  <si>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</si>
  <si>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</si>
  <si>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</si>
  <si>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</si>
  <si>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</si>
  <si>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</si>
  <si>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</si>
  <si>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</si>
  <si>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</si>
  <si>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</si>
  <si>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</si>
  <si>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</si>
  <si>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</si>
  <si>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</si>
  <si>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</si>
  <si>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</si>
  <si>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</si>
  <si>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</si>
  <si>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</si>
  <si>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</si>
  <si>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</si>
  <si>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</si>
  <si>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</si>
  <si>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</si>
  <si>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</si>
  <si>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</si>
  <si>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</si>
  <si>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</si>
  <si>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</si>
  <si>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</si>
  <si>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</si>
  <si>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</si>
  <si>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</si>
  <si>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</si>
  <si>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</si>
  <si>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</si>
  <si>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</si>
  <si>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</si>
  <si>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</si>
  <si>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</si>
  <si>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</si>
  <si>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</si>
  <si>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</si>
  <si>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</si>
  <si>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</si>
  <si>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</si>
  <si>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</si>
  <si>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</si>
  <si>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</si>
  <si>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</si>
  <si>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</si>
  <si>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</si>
  <si>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</si>
  <si>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</si>
  <si>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</si>
  <si>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</si>
  <si>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</si>
  <si>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</si>
  <si>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</si>
  <si>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</si>
  <si>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</si>
  <si>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</si>
  <si>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</si>
  <si>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</si>
  <si>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</si>
  <si>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</si>
  <si>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</si>
  <si>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</si>
  <si>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</si>
  <si>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</si>
  <si>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</si>
  <si>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</si>
  <si>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</si>
  <si>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</si>
  <si>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</si>
  <si>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</si>
  <si>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</si>
  <si>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</si>
  <si>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</si>
  <si>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</si>
  <si>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</si>
  <si>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</si>
  <si>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</si>
  <si>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</si>
  <si>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</si>
  <si>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</si>
  <si>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</si>
  <si>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</si>
  <si>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</si>
  <si>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</si>
  <si>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</si>
  <si>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</si>
  <si>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</si>
  <si>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</si>
  <si>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</si>
  <si>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</si>
  <si>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</si>
  <si>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</si>
  <si>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</si>
  <si>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</si>
  <si>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</si>
  <si>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</si>
  <si>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</si>
  <si>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</si>
  <si>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</si>
  <si>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</si>
  <si>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</si>
  <si>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</si>
  <si>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</si>
  <si>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</si>
  <si>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</si>
  <si>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</si>
  <si>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</si>
  <si>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</si>
  <si>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</si>
  <si>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</si>
  <si>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</si>
  <si>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</si>
  <si>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</si>
  <si>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</si>
  <si>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</si>
  <si>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</si>
  <si>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</si>
  <si>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</si>
  <si>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</si>
  <si>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</si>
  <si>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</si>
  <si>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</si>
  <si>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</si>
  <si>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</si>
  <si>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</si>
  <si>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</si>
  <si>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</si>
  <si>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</si>
  <si>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</si>
  <si>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</si>
  <si>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</si>
  <si>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</si>
  <si>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</si>
  <si>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</si>
  <si>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</si>
  <si>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</si>
  <si>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</si>
  <si>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</si>
  <si>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</si>
  <si>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</si>
  <si>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</si>
  <si>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</si>
  <si>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</si>
  <si>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</si>
  <si>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</si>
  <si>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</si>
  <si>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</si>
  <si>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</si>
  <si>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</si>
  <si>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</si>
  <si>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</si>
  <si>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</si>
  <si>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</si>
  <si>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</si>
  <si>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</si>
  <si>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</si>
  <si>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</si>
  <si>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</si>
  <si>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</si>
  <si>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</si>
  <si>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</si>
  <si>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</si>
  <si>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</si>
  <si>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</si>
  <si>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</si>
  <si>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</si>
  <si>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</si>
  <si>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</si>
  <si>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</si>
  <si>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</si>
  <si>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</si>
  <si>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</si>
  <si>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</si>
  <si>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</si>
  <si>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</si>
  <si>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</si>
  <si>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</si>
  <si>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</si>
  <si>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</si>
  <si>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</si>
  <si>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</si>
  <si>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</si>
  <si>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</si>
  <si>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</si>
  <si>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</si>
  <si>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</si>
  <si>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</si>
  <si>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</si>
  <si>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</si>
  <si>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</si>
  <si>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</si>
  <si>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</si>
  <si>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</si>
  <si>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</si>
  <si>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</si>
  <si>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</si>
  <si>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</si>
  <si>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</si>
  <si>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</si>
  <si>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</si>
  <si>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</si>
  <si>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</si>
  <si>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</si>
  <si>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</si>
  <si>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</si>
  <si>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</si>
  <si>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</si>
  <si>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</si>
  <si>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</si>
  <si>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</si>
  <si>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</si>
  <si>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</si>
  <si>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</si>
  <si>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</si>
  <si>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</si>
  <si>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</si>
  <si>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</si>
  <si>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</si>
  <si>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</si>
  <si>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</si>
  <si>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</si>
  <si>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</si>
  <si>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</si>
  <si>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</si>
  <si>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</si>
  <si>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</si>
  <si>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</si>
  <si>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</si>
  <si>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</si>
  <si>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</si>
  <si>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</si>
  <si>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</si>
  <si>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</si>
  <si>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</si>
  <si>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</si>
  <si>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</si>
  <si>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</si>
  <si>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</si>
  <si>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</si>
  <si>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</si>
  <si>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</si>
  <si>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</si>
  <si>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</si>
  <si>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</si>
  <si>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</si>
  <si>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</si>
  <si>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</si>
  <si>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</si>
  <si>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</si>
  <si>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</si>
  <si>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</si>
  <si>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</si>
  <si>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</si>
  <si>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</si>
  <si>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</si>
  <si>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</si>
  <si>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</si>
  <si>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</si>
  <si>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</si>
  <si>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</si>
  <si>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</si>
  <si>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</si>
  <si>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</si>
  <si>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</si>
  <si>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</si>
  <si>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</si>
  <si>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</si>
  <si>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</si>
  <si>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</si>
  <si>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</si>
  <si>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</si>
  <si>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</si>
  <si>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</si>
  <si>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</si>
  <si>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</si>
  <si>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</si>
  <si>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</si>
  <si>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</si>
  <si>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</si>
  <si>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</si>
  <si>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</si>
  <si>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</si>
  <si>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</si>
  <si>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</si>
  <si>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</si>
  <si>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</si>
  <si>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</si>
  <si>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</si>
  <si>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</si>
  <si>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</si>
  <si>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</si>
  <si>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</si>
  <si>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</si>
  <si>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</si>
  <si>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</si>
  <si>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</si>
  <si>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</si>
  <si>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</si>
  <si>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</si>
  <si>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</si>
  <si>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</si>
  <si>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</si>
  <si>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</si>
  <si>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</si>
  <si>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</si>
  <si>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</si>
  <si>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</si>
  <si>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</si>
  <si>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</si>
  <si>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</si>
  <si>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</si>
  <si>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</si>
  <si>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</si>
  <si>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</si>
  <si>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</si>
  <si>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</si>
  <si>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</si>
  <si>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</si>
  <si>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</si>
  <si>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</si>
  <si>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</si>
  <si>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</si>
  <si>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</si>
  <si>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</si>
  <si>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</si>
  <si>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</si>
  <si>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</si>
  <si>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</si>
  <si>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</si>
  <si>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</si>
  <si>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</si>
  <si>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</si>
  <si>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</si>
  <si>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</si>
  <si>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</si>
  <si>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</si>
  <si>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</si>
  <si>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</si>
  <si>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</si>
  <si>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</si>
  <si>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</si>
  <si>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</si>
  <si>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</si>
  <si>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</si>
  <si>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</si>
  <si>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</si>
  <si>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</si>
  <si>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</si>
  <si>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</si>
  <si>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</si>
  <si>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</si>
  <si>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</si>
  <si>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</si>
  <si>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</si>
  <si>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</si>
  <si>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</si>
  <si>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</si>
  <si>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</si>
  <si>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</si>
  <si>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</si>
  <si>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</si>
  <si>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</si>
  <si>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</si>
  <si>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</si>
  <si>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</si>
  <si>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</si>
  <si>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</si>
  <si>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</si>
  <si>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</si>
  <si>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</si>
  <si>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</si>
  <si>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</si>
  <si>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</si>
  <si>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</si>
  <si>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</si>
  <si>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</si>
  <si>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</si>
  <si>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</si>
  <si>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</si>
  <si>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</si>
  <si>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</si>
  <si>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</si>
  <si>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</si>
  <si>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</si>
  <si>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</si>
  <si>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</si>
  <si>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</si>
  <si>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</si>
  <si>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</si>
  <si>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</si>
  <si>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</si>
  <si>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</si>
  <si>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</si>
  <si>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</si>
  <si>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</si>
  <si>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</si>
  <si>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</si>
  <si>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</si>
  <si>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</si>
  <si>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</si>
  <si>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</si>
  <si>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</si>
  <si>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</si>
  <si>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</si>
  <si>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</si>
  <si>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</si>
  <si>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</si>
  <si>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</si>
  <si>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</si>
  <si>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</si>
  <si>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</si>
  <si>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</si>
  <si>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</si>
  <si>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</si>
  <si>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</si>
  <si>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</si>
  <si>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</si>
  <si>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</si>
  <si>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</si>
  <si>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</si>
  <si>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</si>
  <si>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</si>
  <si>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</si>
  <si>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</si>
  <si>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</si>
  <si>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</si>
  <si>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</si>
  <si>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</si>
  <si>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</si>
  <si>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</si>
  <si>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</si>
  <si>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</si>
  <si>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</si>
  <si>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</si>
  <si>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</si>
  <si>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</si>
  <si>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</si>
  <si>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</si>
  <si>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</si>
  <si>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</si>
  <si>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</si>
  <si>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</si>
  <si>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</si>
  <si>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</si>
  <si>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</si>
  <si>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</si>
  <si>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</si>
  <si>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</si>
  <si>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</si>
  <si>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</si>
  <si>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</si>
  <si>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</si>
  <si>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</si>
  <si>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</si>
  <si>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</si>
  <si>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</si>
  <si>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</si>
  <si>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</si>
  <si>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</si>
  <si>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</si>
  <si>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</si>
  <si>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</si>
  <si>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</si>
  <si>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</si>
  <si>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</si>
  <si>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</si>
  <si>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</si>
  <si>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</si>
  <si>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</si>
  <si>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</si>
  <si>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</si>
  <si>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</si>
  <si>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</si>
  <si>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</si>
  <si>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</si>
  <si>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</si>
  <si>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</si>
  <si>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</si>
  <si>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</si>
  <si>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</si>
  <si>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</si>
  <si>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</si>
  <si>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</si>
  <si>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</si>
  <si>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</si>
  <si>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</si>
  <si>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</si>
  <si>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</si>
  <si>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</si>
  <si>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</si>
  <si>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</si>
  <si>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</si>
  <si>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</si>
  <si>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</si>
  <si>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</si>
  <si>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</si>
  <si>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</si>
  <si>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</si>
  <si>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</si>
  <si>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</si>
  <si>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</si>
  <si>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</si>
  <si>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</si>
  <si>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</si>
  <si>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</si>
  <si>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</si>
  <si>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</si>
  <si>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</si>
  <si>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</si>
  <si>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</si>
  <si>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</si>
  <si>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</si>
  <si>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</si>
  <si>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</si>
  <si>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</si>
  <si>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</si>
  <si>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</si>
  <si>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</si>
  <si>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</si>
  <si>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</si>
  <si>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</si>
  <si>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</si>
  <si>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</si>
  <si>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</si>
  <si>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</si>
  <si>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</si>
  <si>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</si>
  <si>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</si>
  <si>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</si>
  <si>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</si>
  <si>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</si>
  <si>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</si>
  <si>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</si>
  <si>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</si>
  <si>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</si>
  <si>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</si>
  <si>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</si>
  <si>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</si>
  <si>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</si>
  <si>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</si>
  <si>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</si>
  <si>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</si>
  <si>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</si>
  <si>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</si>
  <si>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</si>
  <si>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</si>
  <si>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</si>
  <si>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</si>
  <si>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</si>
  <si>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</si>
  <si>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</si>
  <si>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</si>
  <si>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</si>
  <si>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</si>
  <si>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</si>
  <si>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</si>
  <si>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</si>
  <si>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</si>
  <si>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</si>
  <si>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</si>
  <si>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</si>
  <si>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</si>
  <si>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</si>
  <si>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</si>
  <si>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</si>
  <si>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</si>
  <si>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</si>
  <si>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</si>
  <si>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</si>
  <si>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</si>
  <si>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</si>
  <si>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</si>
  <si>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</si>
  <si>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</si>
  <si>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</si>
  <si>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</si>
  <si>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</si>
  <si>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</si>
  <si>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</si>
  <si>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</si>
  <si>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</si>
  <si>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</si>
  <si>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</si>
  <si>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</si>
  <si>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</si>
  <si>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</si>
  <si>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</si>
  <si>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</si>
  <si>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</si>
  <si>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</si>
  <si>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</si>
  <si>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</si>
  <si>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</si>
  <si>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</si>
  <si>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</si>
  <si>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</si>
  <si>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</si>
  <si>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</si>
  <si>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</si>
  <si>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</si>
  <si>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</si>
  <si>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</si>
  <si>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</si>
  <si>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</si>
  <si>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</si>
  <si>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</si>
  <si>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</si>
  <si>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</si>
  <si>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</si>
  <si>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</si>
  <si>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</si>
  <si>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</si>
  <si>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</si>
  <si>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</si>
  <si>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</si>
  <si>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</si>
  <si>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</si>
  <si>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</si>
  <si>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</si>
  <si>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</si>
  <si>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</si>
  <si>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</si>
  <si>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</si>
  <si>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</si>
  <si>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</si>
  <si>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</si>
  <si>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</si>
  <si>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</si>
  <si>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</si>
  <si>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</si>
  <si>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</si>
  <si>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</si>
  <si>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</si>
  <si>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</si>
  <si>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</si>
  <si>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</si>
  <si>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</si>
  <si>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</si>
  <si>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</si>
  <si>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</si>
  <si>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</si>
  <si>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</si>
  <si>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</si>
  <si>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</si>
  <si>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</si>
  <si>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</si>
  <si>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</si>
  <si>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</si>
  <si>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</si>
  <si>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</si>
  <si>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</si>
  <si>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</si>
  <si>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</si>
  <si>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</si>
  <si>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</si>
  <si>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</si>
  <si>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</si>
  <si>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</si>
  <si>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</si>
  <si>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</si>
  <si>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</si>
  <si>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</si>
  <si>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</si>
  <si>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</si>
  <si>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</si>
  <si>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</si>
  <si>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</si>
  <si>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</si>
  <si>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</si>
  <si>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</si>
  <si>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</si>
  <si>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</si>
  <si>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</si>
  <si>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</si>
  <si>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</si>
  <si>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</si>
  <si>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</si>
  <si>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</si>
  <si>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</si>
  <si>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</si>
  <si>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</si>
  <si>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</si>
  <si>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</si>
  <si>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</si>
  <si>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</si>
  <si>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</si>
  <si>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</si>
  <si>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</si>
  <si>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</si>
  <si>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</si>
  <si>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</si>
  <si>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</si>
  <si>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</si>
  <si>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</si>
  <si>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</si>
  <si>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</si>
  <si>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</si>
  <si>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</si>
  <si>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</si>
  <si>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</si>
  <si>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</si>
  <si>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</si>
  <si>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</si>
  <si>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</si>
  <si>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</si>
  <si>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</si>
  <si>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</si>
  <si>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</si>
  <si>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</si>
  <si>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</si>
  <si>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</si>
  <si>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</si>
  <si>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</si>
  <si>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</si>
  <si>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</si>
  <si>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</si>
  <si>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</si>
  <si>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</si>
  <si>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</si>
  <si>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</si>
  <si>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</si>
  <si>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</si>
  <si>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</si>
  <si>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</si>
  <si>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</si>
  <si>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</si>
  <si>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</si>
  <si>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</si>
  <si>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</si>
  <si>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</si>
  <si>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</si>
  <si>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</si>
  <si>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</si>
  <si>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</si>
  <si>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</si>
  <si>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</si>
  <si>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</si>
  <si>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</si>
  <si>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</si>
  <si>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</si>
  <si>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</si>
  <si>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</si>
  <si>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</si>
  <si>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</si>
  <si>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</si>
  <si>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</si>
  <si>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</si>
  <si>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</si>
  <si>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</si>
  <si>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</si>
  <si>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</si>
  <si>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</si>
  <si>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</si>
  <si>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</si>
  <si>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</si>
  <si>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</si>
  <si>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</si>
  <si>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</si>
  <si>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</si>
  <si>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</si>
  <si>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</si>
  <si>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</si>
  <si>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</si>
  <si>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</si>
  <si>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</si>
  <si>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</si>
  <si>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</si>
  <si>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</si>
  <si>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</si>
  <si>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</si>
  <si>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</si>
  <si>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</si>
  <si>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</si>
  <si>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</si>
  <si>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</si>
  <si>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</si>
  <si>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</si>
  <si>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</si>
  <si>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</si>
  <si>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</si>
  <si>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</si>
  <si>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</si>
  <si>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</si>
  <si>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</si>
  <si>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</si>
  <si>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</si>
  <si>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</si>
  <si>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</si>
  <si>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</si>
  <si>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</si>
  <si>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</si>
  <si>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</si>
  <si>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</si>
  <si>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</si>
  <si>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</si>
  <si>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</si>
  <si>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</si>
  <si>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</si>
  <si>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</si>
  <si>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</si>
  <si>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</si>
  <si>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</si>
  <si>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</si>
  <si>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</si>
  <si>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</si>
  <si>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</si>
  <si>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</si>
  <si>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</si>
  <si>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</si>
  <si>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</si>
  <si>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</si>
  <si>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</si>
  <si>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</si>
  <si>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</si>
  <si>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</si>
  <si>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</si>
  <si>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</si>
  <si>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</si>
  <si>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</si>
  <si>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</si>
  <si>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</si>
  <si>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</si>
  <si>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</si>
  <si>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</si>
  <si>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</si>
  <si>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</si>
  <si>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</si>
  <si>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</si>
  <si>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</si>
  <si>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</si>
  <si>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</si>
  <si>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</si>
  <si>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</si>
  <si>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</si>
  <si>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</si>
  <si>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</si>
  <si>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</si>
  <si>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</si>
  <si>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</si>
  <si>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</si>
  <si>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</si>
  <si>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</si>
  <si>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</si>
  <si>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</si>
  <si>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</si>
  <si>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</si>
  <si>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</si>
  <si>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</si>
  <si>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</si>
  <si>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</si>
  <si>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</si>
  <si>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</si>
  <si>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</si>
  <si>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</si>
  <si>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</si>
  <si>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</si>
  <si>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</si>
  <si>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</si>
  <si>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</si>
  <si>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</si>
  <si>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</si>
  <si>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</si>
  <si>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</si>
  <si>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</si>
  <si>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</si>
  <si>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</si>
  <si>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</si>
  <si>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</si>
  <si>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</si>
  <si>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</si>
  <si>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</si>
  <si>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</si>
  <si>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</si>
  <si>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</si>
  <si>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</si>
  <si>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</si>
  <si>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</si>
  <si>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</si>
  <si>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</si>
  <si>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</si>
  <si>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</si>
  <si>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</si>
  <si>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</si>
  <si>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</si>
  <si>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</si>
  <si>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</si>
  <si>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</si>
  <si>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</si>
  <si>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</si>
  <si>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</si>
  <si>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</si>
  <si>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</si>
  <si>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</si>
  <si>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</si>
  <si>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</si>
  <si>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</si>
  <si>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</si>
  <si>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</si>
  <si>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</si>
  <si>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</si>
  <si>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</si>
  <si>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</si>
  <si>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</si>
  <si>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</si>
  <si>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</si>
  <si>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</si>
  <si>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</si>
  <si>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</si>
  <si>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</si>
  <si>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</si>
  <si>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</si>
  <si>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</si>
  <si>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</si>
  <si>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</si>
  <si>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</si>
  <si>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</si>
  <si>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</si>
  <si>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</si>
  <si>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</si>
  <si>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</si>
  <si>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</si>
  <si>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</si>
  <si>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</si>
  <si>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</si>
  <si>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</si>
  <si>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</si>
  <si>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</si>
  <si>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</si>
  <si>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</si>
  <si>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</si>
  <si>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</si>
  <si>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</si>
  <si>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</si>
  <si>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</si>
  <si>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</si>
  <si>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</si>
  <si>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</si>
  <si>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</si>
  <si>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</si>
  <si>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</si>
  <si>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</si>
  <si>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</si>
  <si>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</si>
  <si>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</si>
  <si>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</si>
  <si>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</si>
  <si>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</si>
  <si>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</si>
  <si>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</si>
  <si>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</si>
  <si>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</si>
  <si>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</si>
  <si>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</si>
  <si>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</si>
  <si>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</si>
  <si>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</si>
  <si>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</si>
  <si>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</si>
  <si>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</si>
  <si>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</si>
  <si>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</si>
  <si>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</si>
  <si>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</si>
  <si>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</si>
  <si>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</si>
  <si>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</si>
  <si>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</si>
  <si>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</si>
  <si>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</si>
  <si>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</si>
  <si>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</si>
  <si>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</si>
  <si>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</si>
  <si>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</si>
  <si>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</si>
  <si>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</si>
  <si>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</si>
  <si>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</si>
  <si>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</si>
  <si>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</si>
  <si>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</si>
  <si>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</si>
  <si>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</si>
  <si>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</si>
  <si>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</si>
  <si>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</si>
  <si>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</si>
  <si>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</si>
  <si>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</si>
  <si>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</si>
  <si>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</si>
  <si>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</si>
  <si>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</si>
  <si>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</si>
  <si>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</si>
  <si>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</si>
  <si>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</si>
  <si>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</si>
  <si>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</si>
  <si>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</si>
  <si>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</si>
  <si>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</si>
  <si>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</si>
  <si>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</si>
  <si>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</si>
  <si>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</si>
  <si>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</si>
  <si>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</si>
  <si>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</si>
  <si>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</si>
  <si>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</si>
  <si>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</si>
  <si>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</si>
  <si>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</si>
  <si>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</si>
  <si>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</si>
  <si>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</si>
  <si>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</si>
  <si>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</si>
  <si>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</si>
  <si>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</si>
  <si>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</si>
  <si>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</si>
  <si>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</si>
  <si>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</si>
  <si>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</si>
  <si>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</si>
  <si>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</si>
  <si>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</si>
  <si>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</si>
  <si>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</si>
  <si>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</si>
  <si>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</si>
  <si>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</si>
  <si>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</si>
  <si>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</si>
  <si>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</si>
  <si>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</si>
  <si>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</si>
  <si>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</si>
  <si>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</si>
  <si>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</si>
  <si>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</si>
  <si>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</si>
  <si>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</si>
  <si>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</si>
  <si>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</si>
  <si>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</si>
  <si>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</si>
  <si>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</si>
  <si>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</si>
  <si>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</si>
  <si>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</si>
  <si>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</si>
  <si>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</si>
  <si>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</si>
  <si>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</si>
  <si>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</si>
  <si>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</si>
  <si>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</si>
  <si>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</si>
  <si>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</si>
  <si>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</si>
  <si>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</si>
  <si>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</si>
  <si>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</si>
  <si>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</si>
  <si>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</si>
  <si>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</si>
  <si>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</si>
  <si>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</si>
  <si>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</si>
  <si>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</si>
  <si>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</si>
  <si>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</si>
  <si>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</si>
  <si>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</si>
  <si>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</si>
  <si>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</si>
  <si>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</si>
  <si>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</si>
  <si>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</si>
  <si>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</si>
  <si>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</si>
  <si>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</si>
  <si>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</si>
  <si>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</si>
  <si>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</si>
  <si>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</si>
  <si>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</si>
  <si>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</si>
  <si>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</si>
  <si>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</si>
  <si>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</si>
  <si>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</si>
  <si>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</si>
  <si>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</si>
  <si>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</si>
  <si>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</si>
  <si>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</si>
  <si>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</si>
  <si>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</si>
  <si>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</si>
  <si>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</si>
  <si>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</si>
  <si>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</si>
  <si>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</si>
  <si>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</si>
  <si>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</si>
  <si>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</si>
  <si>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</si>
  <si>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</si>
  <si>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</si>
  <si>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</si>
  <si>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</si>
  <si>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</si>
  <si>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</si>
  <si>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</si>
  <si>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</si>
  <si>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</si>
  <si>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</si>
  <si>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</si>
  <si>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</si>
  <si>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</si>
  <si>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</si>
  <si>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</si>
  <si>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</si>
  <si>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</si>
  <si>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</si>
  <si>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</si>
  <si>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</si>
  <si>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</si>
  <si>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</si>
  <si>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</si>
  <si>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</si>
  <si>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</si>
  <si>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</si>
  <si>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</si>
  <si>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</si>
  <si>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</si>
  <si>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</si>
  <si>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</si>
  <si>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</si>
  <si>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</si>
  <si>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</si>
  <si>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</si>
  <si>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</si>
  <si>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</si>
  <si>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</si>
  <si>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</si>
  <si>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</si>
  <si>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</si>
  <si>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</si>
  <si>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</si>
  <si>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</si>
  <si>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</si>
  <si>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</si>
  <si>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</si>
  <si>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</si>
  <si>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</si>
  <si>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</si>
  <si>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</si>
  <si>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</si>
  <si>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</si>
  <si>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</si>
  <si>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</si>
  <si>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</si>
  <si>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</si>
  <si>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</si>
  <si>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</si>
  <si>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</si>
  <si>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</si>
  <si>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</si>
  <si>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</si>
  <si>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</si>
  <si>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</si>
  <si>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</si>
  <si>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</si>
  <si>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</si>
  <si>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</si>
  <si>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</si>
  <si>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</si>
  <si>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</si>
  <si>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</si>
  <si>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</si>
  <si>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</si>
  <si>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</si>
  <si>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</si>
  <si>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</si>
  <si>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</si>
  <si>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</si>
  <si>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</si>
  <si>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</si>
  <si>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</si>
  <si>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</si>
  <si>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</si>
  <si>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</si>
  <si>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</si>
  <si>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</si>
  <si>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</si>
  <si>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</si>
  <si>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</si>
  <si>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</si>
  <si>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</si>
  <si>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</si>
  <si>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</si>
  <si>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</si>
  <si>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</si>
  <si>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</si>
  <si>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</si>
  <si>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</si>
  <si>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</si>
  <si>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</si>
  <si>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</si>
  <si>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</si>
  <si>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</si>
  <si>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</si>
  <si>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</si>
  <si>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</si>
  <si>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</si>
  <si>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</si>
  <si>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</si>
  <si>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</si>
  <si>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</si>
  <si>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</si>
  <si>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</si>
  <si>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</si>
  <si>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</si>
  <si>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</si>
  <si>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</si>
  <si>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</si>
  <si>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</si>
  <si>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</si>
  <si>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</si>
  <si>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</si>
  <si>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</si>
  <si>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</si>
  <si>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</si>
  <si>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</si>
  <si>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</si>
  <si>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</si>
  <si>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</si>
  <si>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</si>
  <si>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</si>
  <si>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</si>
  <si>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</si>
  <si>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</si>
  <si>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</si>
  <si>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</si>
  <si>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</si>
  <si>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</si>
  <si>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</si>
  <si>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</si>
  <si>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</si>
  <si>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</si>
  <si>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</si>
  <si>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</si>
  <si>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</si>
  <si>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</si>
  <si>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</si>
  <si>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</si>
  <si>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</si>
  <si>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</si>
  <si>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</si>
  <si>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</si>
  <si>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</si>
  <si>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</si>
  <si>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</si>
  <si>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</si>
  <si>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</si>
  <si>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</si>
  <si>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</si>
  <si>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</si>
  <si>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</si>
  <si>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</si>
  <si>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</si>
  <si>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</si>
  <si>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</si>
  <si>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</si>
  <si>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</si>
  <si>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</si>
  <si>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</si>
  <si>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</si>
  <si>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</si>
  <si>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</si>
  <si>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</si>
  <si>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</si>
  <si>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</si>
  <si>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</si>
  <si>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</si>
  <si>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</si>
  <si>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</si>
  <si>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</si>
  <si>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</si>
  <si>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</si>
  <si>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</si>
  <si>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</si>
  <si>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</si>
  <si>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</si>
  <si>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</si>
  <si>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</si>
  <si>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</si>
  <si>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</si>
  <si>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</si>
  <si>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</si>
  <si>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</si>
  <si>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</si>
  <si>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</si>
  <si>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</si>
  <si>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</si>
  <si>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</si>
  <si>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</si>
  <si>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</si>
  <si>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</si>
  <si>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</si>
  <si>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</si>
  <si>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</si>
  <si>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</si>
  <si>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</si>
  <si>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</si>
  <si>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</si>
  <si>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</si>
  <si>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</si>
  <si>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</si>
  <si>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</si>
  <si>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</si>
  <si>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</si>
  <si>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</si>
  <si>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</si>
  <si>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</si>
  <si>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</si>
  <si>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</si>
  <si>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</si>
  <si>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</si>
  <si>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</si>
  <si>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</si>
  <si>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</si>
  <si>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</si>
  <si>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</si>
  <si>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</si>
  <si>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</si>
  <si>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</si>
  <si>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</si>
  <si>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</si>
  <si>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</si>
  <si>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</si>
  <si>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</si>
  <si>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</si>
  <si>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</si>
  <si>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</si>
  <si>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</si>
  <si>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</si>
  <si>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</si>
  <si>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</si>
  <si>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</si>
  <si>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</si>
  <si>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</si>
  <si>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</si>
  <si>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</si>
  <si>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</si>
  <si>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</si>
  <si>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</si>
  <si>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</si>
  <si>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</si>
  <si>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</si>
  <si>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</si>
  <si>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</si>
  <si>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</si>
  <si>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</si>
  <si>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</si>
  <si>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</si>
  <si>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</si>
  <si>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</si>
  <si>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</si>
  <si>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</si>
  <si>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</si>
  <si>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</si>
  <si>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</si>
  <si>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</si>
  <si>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</si>
  <si>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</si>
  <si>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</si>
  <si>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</si>
  <si>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</si>
  <si>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</si>
  <si>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</si>
  <si>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</si>
  <si>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</si>
  <si>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</si>
  <si>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</si>
  <si>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</si>
  <si>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</si>
  <si>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</si>
  <si>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</si>
  <si>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</si>
  <si>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</si>
  <si>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</si>
  <si>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</si>
  <si>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</si>
  <si>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</si>
  <si>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</si>
  <si>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</si>
  <si>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</si>
  <si>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</si>
  <si>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</si>
  <si>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</si>
  <si>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</si>
  <si>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</si>
  <si>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</si>
  <si>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</si>
  <si>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</si>
  <si>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</si>
  <si>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</si>
  <si>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</si>
  <si>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</si>
  <si>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</si>
  <si>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</si>
  <si>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</si>
  <si>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</si>
  <si>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</si>
  <si>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</si>
  <si>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</si>
  <si>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</si>
  <si>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</si>
  <si>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</si>
  <si>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</si>
  <si>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</si>
  <si>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</si>
  <si>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</si>
  <si>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</si>
  <si>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</si>
  <si>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</si>
  <si>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</si>
  <si>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</si>
  <si>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</si>
  <si>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</si>
  <si>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</si>
  <si>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</si>
  <si>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</si>
  <si>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</si>
  <si>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</si>
  <si>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</si>
  <si>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</si>
  <si>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</si>
  <si>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</si>
  <si>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</si>
  <si>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</si>
  <si>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</si>
  <si>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</si>
  <si>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</si>
  <si>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</si>
  <si>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</si>
  <si>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</si>
  <si>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</si>
  <si>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</si>
  <si>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</si>
  <si>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</si>
  <si>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</si>
  <si>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</si>
  <si>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</si>
  <si>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</si>
  <si>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</si>
  <si>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</si>
  <si>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</si>
  <si>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</si>
  <si>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</si>
  <si>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</si>
  <si>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</si>
  <si>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</si>
  <si>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</si>
  <si>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</si>
  <si>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</si>
  <si>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</si>
  <si>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</si>
  <si>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</si>
  <si>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</si>
  <si>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</si>
  <si>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</si>
  <si>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</si>
  <si>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</si>
  <si>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</si>
  <si>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</si>
  <si>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</si>
  <si>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</si>
  <si>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</si>
  <si>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</si>
  <si>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</si>
  <si>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</si>
  <si>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</si>
  <si>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</si>
  <si>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</si>
  <si>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</si>
  <si>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</si>
  <si>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</si>
  <si>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</si>
  <si>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</si>
  <si>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</si>
  <si>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</si>
  <si>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</si>
  <si>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</si>
  <si>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</si>
  <si>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</si>
  <si>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</si>
  <si>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</si>
  <si>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</si>
  <si>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</si>
  <si>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</si>
  <si>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</si>
  <si>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</si>
  <si>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</si>
  <si>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</si>
  <si>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</si>
  <si>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</si>
  <si>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</si>
  <si>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</si>
  <si>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</si>
  <si>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</si>
  <si>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</si>
  <si>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</si>
  <si>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</si>
  <si>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</si>
  <si>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</si>
  <si>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</si>
  <si>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</si>
  <si>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</si>
  <si>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</si>
  <si>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</si>
  <si>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</si>
  <si>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</si>
  <si>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</si>
  <si>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</si>
  <si>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</si>
  <si>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</si>
  <si>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</si>
  <si>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</si>
  <si>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</si>
  <si>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</si>
  <si>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</si>
  <si>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</si>
  <si>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</si>
  <si>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</si>
  <si>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</si>
  <si>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</si>
  <si>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</si>
  <si>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</si>
  <si>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</si>
  <si>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</si>
  <si>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</si>
  <si>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</si>
  <si>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</si>
  <si>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</si>
  <si>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</si>
  <si>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</si>
  <si>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</si>
  <si>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</si>
  <si>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</si>
  <si>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</si>
  <si>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</si>
  <si>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</si>
  <si>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</si>
  <si>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</si>
  <si>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</si>
  <si>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</si>
  <si>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</si>
  <si>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</si>
  <si>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</si>
  <si>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</si>
  <si>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</si>
  <si>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</si>
  <si>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</si>
  <si>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</si>
  <si>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</si>
  <si>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</si>
  <si>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</si>
  <si>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</si>
  <si>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</si>
  <si>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</si>
  <si>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</si>
  <si>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</si>
  <si>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</si>
  <si>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</si>
  <si>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</si>
  <si>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</si>
  <si>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</si>
  <si>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</si>
  <si>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</si>
  <si>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</si>
  <si>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</si>
  <si>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</si>
  <si>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</si>
  <si>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</si>
  <si>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</si>
  <si>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</si>
  <si>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</si>
  <si>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</si>
  <si>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</si>
  <si>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</si>
  <si>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</si>
  <si>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</si>
  <si>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</si>
  <si>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</si>
  <si>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</si>
  <si>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</si>
  <si>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</si>
  <si>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</si>
  <si>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</si>
  <si>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</si>
  <si>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</si>
  <si>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</si>
  <si>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</si>
  <si>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</si>
  <si>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</si>
  <si>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</si>
  <si>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</si>
  <si>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</si>
  <si>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</si>
  <si>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</si>
  <si>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</si>
  <si>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</si>
  <si>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</si>
  <si>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</si>
  <si>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</si>
  <si>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</si>
  <si>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</si>
  <si>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</si>
  <si>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</si>
  <si>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</si>
  <si>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</si>
  <si>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</si>
  <si>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</si>
  <si>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</si>
  <si>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</si>
  <si>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</si>
  <si>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</si>
  <si>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</si>
  <si>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</si>
  <si>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</si>
  <si>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</si>
  <si>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</si>
  <si>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</si>
  <si>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</si>
  <si>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</si>
  <si>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</si>
  <si>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</si>
  <si>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</si>
  <si>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</si>
  <si>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</si>
  <si>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</si>
  <si>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</si>
  <si>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</si>
  <si>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</si>
  <si>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</si>
  <si>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</si>
  <si>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</si>
  <si>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</si>
  <si>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</si>
  <si>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</si>
  <si>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</si>
  <si>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</si>
  <si>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</si>
  <si>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</si>
  <si>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</si>
  <si>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</si>
  <si>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</si>
  <si>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</si>
  <si>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</si>
  <si>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</si>
  <si>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</si>
  <si>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</si>
  <si>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</si>
  <si>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</si>
  <si>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</si>
  <si>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</si>
  <si>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</si>
  <si>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</si>
  <si>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</si>
  <si>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</si>
  <si>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</si>
  <si>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</si>
  <si>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</si>
  <si>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</si>
  <si>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</si>
  <si>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</si>
  <si>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</si>
  <si>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</si>
  <si>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</si>
  <si>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</si>
  <si>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</si>
  <si>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</si>
  <si>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</si>
  <si>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</si>
  <si>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</si>
  <si>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</si>
  <si>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</si>
  <si>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</si>
  <si>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</si>
  <si>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</si>
  <si>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</si>
  <si>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</si>
  <si>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</si>
  <si>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</si>
  <si>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</si>
  <si>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</si>
  <si>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</si>
  <si>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</si>
  <si>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</si>
  <si>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</si>
  <si>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</si>
  <si>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</si>
  <si>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</si>
  <si>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</si>
  <si>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</si>
  <si>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</si>
  <si>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</si>
  <si>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</si>
  <si>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</si>
  <si>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</si>
  <si>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</si>
  <si>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</si>
  <si>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</si>
  <si>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</si>
  <si>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</si>
  <si>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</si>
  <si>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</si>
  <si>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</si>
  <si>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</si>
  <si>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</si>
  <si>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</si>
  <si>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</si>
  <si>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</si>
  <si>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</si>
  <si>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</si>
  <si>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</si>
  <si>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</si>
  <si>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</si>
  <si>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</si>
  <si>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</si>
  <si>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</si>
  <si>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</si>
  <si>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</si>
  <si>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</si>
  <si>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</si>
  <si>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</si>
  <si>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</si>
  <si>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</si>
  <si>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</si>
  <si>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</si>
  <si>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</si>
  <si>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</si>
  <si>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</si>
  <si>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</si>
  <si>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</si>
  <si>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</si>
  <si>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</si>
  <si>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</si>
  <si>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</si>
  <si>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</si>
  <si>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</si>
  <si>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</si>
  <si>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</si>
  <si>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</si>
  <si>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</si>
  <si>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</si>
  <si>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</si>
  <si>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</si>
  <si>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</si>
  <si>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</si>
  <si>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</si>
  <si>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</si>
  <si>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</si>
  <si>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</si>
  <si>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</si>
  <si>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</si>
  <si>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</si>
  <si>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</si>
  <si>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</si>
  <si>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</si>
  <si>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</si>
  <si>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</si>
  <si>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</si>
  <si>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</si>
  <si>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</si>
  <si>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</si>
  <si>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</si>
  <si>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</si>
  <si>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</si>
  <si>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</si>
  <si>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</si>
  <si>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</si>
  <si>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</si>
  <si>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</si>
  <si>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</si>
  <si>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</si>
  <si>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</si>
  <si>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</si>
  <si>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</si>
  <si>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</si>
  <si>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</si>
  <si>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</si>
  <si>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</si>
  <si>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</si>
  <si>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</si>
  <si>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</si>
  <si>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</si>
  <si>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</si>
  <si>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</si>
  <si>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</si>
  <si>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</si>
  <si>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</si>
  <si>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</si>
  <si>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</si>
  <si>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</si>
  <si>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</si>
  <si>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</si>
  <si>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</si>
  <si>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</si>
  <si>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</si>
  <si>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</si>
  <si>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</si>
  <si>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</si>
  <si>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</si>
  <si>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</si>
  <si>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</si>
  <si>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</si>
  <si>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</si>
  <si>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</si>
  <si>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</si>
  <si>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</si>
  <si>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</si>
  <si>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</si>
  <si>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</si>
  <si>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</si>
  <si>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</si>
  <si>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</si>
  <si>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</si>
  <si>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</si>
  <si>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</si>
  <si>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</si>
  <si>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</si>
  <si>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</si>
  <si>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</si>
  <si>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</si>
  <si>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</si>
  <si>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</si>
  <si>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</si>
  <si>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</si>
  <si>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</si>
  <si>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</si>
  <si>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</si>
  <si>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</si>
  <si>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</si>
  <si>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</si>
  <si>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</si>
  <si>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</si>
  <si>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</si>
  <si>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</si>
  <si>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</si>
  <si>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</si>
  <si>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</si>
  <si>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</si>
  <si>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</si>
  <si>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</si>
  <si>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</si>
  <si>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</si>
  <si>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</si>
  <si>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</si>
  <si>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</si>
  <si>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</si>
  <si>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</si>
  <si>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</si>
  <si>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</si>
  <si>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</si>
  <si>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</si>
  <si>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</si>
  <si>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</si>
  <si>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</si>
  <si>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</si>
  <si>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</si>
  <si>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</si>
  <si>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</si>
  <si>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</si>
  <si>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</si>
  <si>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</si>
  <si>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</si>
  <si>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</si>
  <si>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</si>
  <si>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</si>
  <si>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</si>
  <si>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</si>
  <si>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</si>
  <si>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</si>
  <si>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</si>
  <si>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</si>
  <si>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</si>
  <si>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</si>
  <si>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</si>
  <si>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</si>
  <si>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</si>
  <si>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</si>
  <si>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</si>
  <si>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</si>
  <si>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</si>
  <si>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</si>
  <si>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</si>
  <si>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</si>
  <si>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</si>
  <si>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</si>
  <si>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</si>
  <si>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</si>
  <si>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</si>
  <si>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</si>
  <si>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</si>
  <si>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</si>
  <si>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</si>
  <si>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</si>
  <si>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</si>
  <si>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</si>
  <si>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</si>
  <si>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</si>
  <si>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</si>
  <si>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</si>
  <si>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</si>
  <si>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</si>
  <si>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</si>
  <si>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</si>
  <si>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</si>
  <si>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</si>
  <si>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</si>
  <si>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</si>
  <si>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</si>
  <si>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</si>
  <si>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</si>
  <si>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</si>
  <si>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</si>
  <si>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</si>
  <si>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</si>
  <si>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</si>
  <si>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</si>
  <si>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</si>
  <si>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</si>
  <si>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</si>
  <si>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</si>
  <si>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</si>
  <si>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</si>
  <si>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</si>
  <si>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</si>
  <si>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</si>
  <si>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</si>
  <si>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</si>
  <si>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</si>
  <si>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</si>
  <si>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</si>
  <si>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</si>
  <si>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</si>
  <si>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</si>
  <si>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</si>
  <si>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</si>
  <si>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</si>
  <si>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</si>
  <si>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</si>
  <si>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</si>
  <si>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</si>
  <si>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</si>
  <si>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</si>
  <si>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</si>
  <si>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</si>
  <si>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</si>
  <si>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</si>
  <si>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</si>
  <si>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</si>
  <si>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</si>
  <si>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</si>
  <si>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</si>
  <si>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</si>
  <si>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</si>
  <si>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</si>
  <si>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</si>
  <si>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</si>
  <si>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</si>
  <si>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</si>
  <si>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</si>
  <si>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</si>
  <si>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</si>
  <si>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</si>
  <si>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</si>
  <si>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</si>
  <si>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</si>
  <si>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</si>
  <si>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</si>
  <si>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</si>
  <si>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</si>
  <si>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</si>
  <si>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</si>
  <si>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</si>
  <si>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</si>
  <si>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</si>
  <si>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</si>
  <si>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</si>
  <si>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</si>
  <si>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</si>
  <si>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</si>
  <si>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</si>
  <si>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</si>
  <si>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</si>
  <si>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</si>
  <si>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</si>
  <si>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</si>
  <si>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</si>
  <si>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</si>
  <si>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</si>
  <si>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</si>
  <si>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</si>
  <si>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</si>
  <si>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</si>
  <si>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</si>
  <si>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</si>
  <si>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</si>
  <si>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</si>
  <si>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</si>
  <si>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</si>
  <si>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</si>
  <si>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</si>
  <si>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</si>
  <si>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</si>
  <si>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</si>
  <si>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</si>
  <si>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</si>
  <si>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</si>
  <si>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</si>
  <si>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</si>
  <si>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</si>
  <si>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</si>
  <si>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</si>
  <si>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</si>
  <si>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</si>
  <si>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</si>
  <si>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</si>
  <si>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</si>
  <si>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</si>
  <si>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</si>
  <si>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</si>
  <si>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</si>
  <si>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</si>
  <si>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</si>
  <si>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</si>
  <si>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</si>
  <si>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</si>
  <si>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</si>
  <si>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</si>
  <si>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</si>
  <si>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</si>
  <si>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</si>
  <si>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</si>
  <si>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</si>
  <si>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</si>
  <si>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</si>
  <si>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</si>
  <si>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</si>
  <si>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</si>
  <si>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</si>
  <si>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</si>
  <si>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</si>
  <si>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</si>
  <si>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</si>
  <si>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</si>
  <si>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</si>
  <si>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</si>
  <si>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</si>
  <si>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</si>
  <si>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</si>
  <si>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</si>
  <si>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</si>
  <si>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</si>
  <si>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</si>
  <si>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</si>
  <si>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</si>
  <si>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</si>
  <si>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</si>
  <si>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</si>
  <si>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</si>
  <si>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</si>
  <si>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</si>
  <si>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</si>
  <si>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</si>
  <si>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</si>
  <si>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</si>
  <si>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</si>
  <si>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</si>
  <si>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</si>
  <si>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</si>
  <si>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</si>
  <si>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</si>
  <si>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</si>
  <si>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</si>
  <si>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</si>
  <si>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</si>
  <si>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</si>
  <si>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</si>
  <si>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</si>
  <si>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</si>
  <si>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</si>
  <si>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</si>
  <si>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</si>
  <si>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</si>
  <si>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</si>
  <si>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</si>
  <si>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</si>
  <si>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</si>
  <si>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</si>
  <si>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</si>
  <si>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</si>
  <si>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</si>
  <si>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</si>
  <si>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</si>
  <si>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</si>
  <si>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</si>
  <si>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</si>
  <si>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</si>
  <si>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</si>
  <si>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</si>
  <si>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</si>
  <si>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</si>
  <si>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</si>
  <si>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</si>
  <si>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</si>
  <si>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</si>
  <si>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</si>
  <si>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</si>
  <si>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</si>
  <si>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</si>
  <si>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</si>
  <si>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</si>
  <si>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</si>
  <si>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</si>
  <si>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</si>
  <si>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</si>
  <si>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</si>
  <si>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</si>
  <si>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</si>
  <si>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</si>
  <si>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</si>
  <si>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</si>
  <si>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</si>
  <si>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</si>
  <si>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</si>
  <si>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</si>
  <si>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</si>
  <si>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</si>
  <si>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</si>
  <si>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</si>
  <si>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</si>
  <si>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</si>
  <si>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</si>
  <si>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</si>
  <si>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</si>
  <si>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</si>
  <si>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</si>
  <si>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</si>
  <si>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</si>
  <si>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</si>
  <si>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</si>
  <si>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</si>
  <si>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</si>
  <si>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</si>
  <si>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</si>
  <si>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</si>
  <si>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</si>
  <si>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</si>
  <si>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</si>
  <si>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</si>
  <si>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</si>
  <si>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</si>
  <si>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</si>
  <si>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</si>
  <si>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</si>
  <si>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</si>
  <si>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</si>
  <si>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</si>
  <si>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</si>
  <si>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</si>
  <si>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</si>
  <si>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</si>
  <si>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</si>
  <si>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</si>
  <si>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</si>
  <si>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</si>
  <si>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</si>
  <si>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</si>
  <si>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</si>
  <si>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</si>
  <si>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</si>
  <si>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</si>
  <si>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</si>
  <si>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</si>
  <si>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</si>
  <si>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</si>
  <si>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</si>
  <si>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</si>
  <si>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</si>
  <si>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</si>
  <si>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</si>
  <si>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</si>
  <si>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</si>
  <si>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</si>
  <si>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</si>
  <si>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</si>
  <si>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</si>
  <si>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</si>
  <si>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</si>
  <si>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</si>
  <si>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</si>
  <si>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</si>
  <si>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</si>
  <si>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</si>
  <si>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</si>
  <si>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</si>
  <si>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</si>
  <si>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</si>
  <si>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</si>
  <si>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</si>
  <si>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</si>
  <si>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</si>
  <si>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</si>
  <si>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</si>
  <si>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</si>
  <si>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</si>
  <si>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</si>
  <si>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</si>
  <si>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</si>
  <si>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</si>
  <si>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</si>
  <si>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</si>
  <si>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</si>
  <si>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</si>
  <si>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</si>
  <si>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</si>
  <si>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</si>
  <si>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</si>
  <si>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</si>
  <si>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</si>
  <si>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</si>
  <si>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</si>
  <si>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</si>
  <si>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</si>
  <si>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</si>
  <si>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</si>
  <si>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</si>
  <si>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</si>
  <si>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</si>
  <si>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</si>
  <si>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</si>
  <si>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</si>
  <si>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</si>
  <si>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</si>
  <si>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</si>
  <si>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</si>
  <si>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</si>
  <si>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</si>
  <si>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</si>
  <si>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</si>
  <si>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</si>
  <si>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</si>
  <si>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</si>
  <si>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</si>
  <si>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</si>
  <si>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</si>
  <si>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</si>
  <si>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</si>
  <si>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</si>
  <si>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</si>
  <si>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</si>
  <si>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</si>
  <si>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</si>
  <si>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</si>
  <si>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</si>
  <si>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</si>
  <si>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</si>
  <si>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</si>
  <si>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</si>
  <si>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</si>
  <si>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</si>
  <si>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</si>
  <si>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</si>
  <si>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</si>
  <si>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</si>
  <si>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</si>
  <si>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</si>
  <si>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</si>
  <si>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</si>
  <si>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</si>
  <si>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</si>
  <si>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</si>
  <si>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</si>
  <si>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</si>
  <si>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</si>
  <si>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</si>
  <si>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</si>
  <si>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</si>
  <si>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</si>
  <si>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</si>
  <si>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</si>
  <si>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</si>
  <si>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</si>
  <si>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</si>
  <si>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</si>
  <si>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</si>
  <si>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</si>
  <si>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</si>
  <si>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</si>
  <si>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</si>
  <si>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</si>
  <si>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</si>
  <si>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</si>
  <si>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</si>
  <si>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</si>
  <si>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</si>
  <si>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</si>
  <si>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</si>
  <si>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</si>
  <si>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</si>
  <si>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</si>
  <si>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</si>
  <si>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</si>
  <si>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</si>
  <si>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</si>
  <si>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</si>
  <si>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</si>
  <si>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</si>
  <si>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</si>
  <si>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</si>
  <si>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</si>
  <si>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</si>
  <si>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</si>
  <si>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</si>
  <si>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</si>
  <si>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</si>
  <si>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</si>
  <si>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</si>
  <si>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</si>
  <si>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</si>
  <si>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</si>
  <si>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</si>
  <si>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</si>
  <si>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</si>
  <si>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</si>
  <si>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</si>
  <si>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</si>
  <si>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</si>
  <si>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</si>
  <si>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</si>
  <si>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</si>
  <si>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</si>
  <si>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</si>
  <si>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</si>
  <si>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</si>
  <si>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</si>
  <si>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</si>
  <si>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</si>
  <si>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</si>
  <si>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</si>
  <si>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</si>
  <si>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</si>
  <si>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</si>
  <si>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</si>
  <si>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</si>
  <si>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</si>
  <si>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</si>
  <si>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</si>
  <si>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</si>
  <si>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</si>
  <si>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</si>
  <si>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</si>
  <si>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</si>
  <si>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</si>
  <si>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</si>
  <si>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</si>
  <si>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</si>
  <si>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</si>
  <si>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</si>
  <si>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</si>
  <si>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</si>
  <si>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</si>
  <si>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</si>
  <si>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</si>
  <si>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</si>
  <si>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</si>
  <si>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</si>
  <si>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</si>
  <si>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</si>
  <si>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</si>
  <si>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</si>
  <si>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</si>
  <si>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</si>
  <si>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</si>
  <si>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</si>
  <si>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</si>
  <si>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</si>
  <si>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</si>
  <si>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</si>
  <si>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</si>
  <si>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</si>
  <si>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</si>
  <si>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</si>
  <si>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</si>
  <si>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</si>
  <si>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</si>
  <si>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</si>
  <si>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</si>
  <si>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</si>
  <si>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</si>
  <si>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</si>
  <si>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</si>
  <si>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</si>
  <si>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</si>
  <si>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</si>
  <si>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</si>
  <si>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</si>
  <si>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</si>
  <si>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</si>
  <si>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</si>
  <si>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</si>
  <si>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</si>
  <si>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</si>
  <si>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</si>
  <si>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</si>
  <si>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</si>
  <si>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</si>
  <si>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</si>
  <si>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</si>
  <si>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</si>
  <si>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</si>
  <si>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</si>
  <si>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</si>
  <si>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</si>
  <si>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</si>
  <si>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</si>
  <si>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</si>
  <si>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</si>
  <si>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</si>
  <si>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</si>
  <si>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</si>
  <si>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</si>
  <si>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</si>
  <si>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</si>
  <si>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</si>
  <si>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</si>
  <si>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</si>
  <si>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</si>
  <si>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</si>
  <si>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</si>
  <si>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</si>
  <si>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</si>
  <si>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</si>
  <si>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</si>
  <si>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</si>
  <si>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</si>
  <si>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</si>
  <si>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</si>
  <si>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</si>
  <si>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</si>
  <si>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</si>
  <si>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</si>
  <si>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</si>
  <si>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</si>
  <si>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</si>
  <si>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</si>
  <si>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</si>
  <si>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</si>
  <si>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</si>
  <si>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</si>
  <si>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</si>
  <si>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</si>
  <si>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</si>
  <si>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</si>
  <si>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</si>
  <si>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</si>
  <si>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</si>
  <si>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</si>
  <si>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</si>
  <si>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</si>
  <si>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</si>
  <si>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</si>
  <si>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</si>
  <si>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</si>
  <si>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</si>
  <si>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</si>
  <si>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</si>
  <si>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</si>
  <si>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</si>
  <si>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</si>
  <si>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</si>
  <si>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</si>
  <si>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</si>
  <si>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</si>
  <si>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</si>
  <si>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</si>
  <si>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</si>
  <si>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</si>
  <si>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</si>
  <si>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</si>
  <si>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</si>
  <si>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</si>
  <si>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</si>
  <si>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</si>
  <si>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</si>
  <si>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</si>
  <si>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</si>
  <si>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</si>
  <si>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</si>
  <si>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</si>
  <si>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</si>
  <si>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</si>
  <si>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</si>
  <si>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</si>
  <si>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</si>
  <si>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</si>
  <si>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</si>
  <si>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</si>
  <si>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</si>
  <si>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</si>
  <si>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</si>
  <si>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</si>
  <si>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</si>
  <si>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</si>
  <si>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</si>
  <si>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</si>
  <si>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</si>
  <si>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</si>
  <si>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</si>
  <si>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</si>
  <si>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</si>
  <si>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</si>
  <si>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</si>
  <si>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</si>
  <si>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</si>
  <si>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</si>
  <si>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</si>
  <si>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</si>
  <si>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</si>
  <si>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</si>
  <si>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</si>
  <si>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</si>
  <si>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</si>
  <si>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</si>
  <si>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</si>
  <si>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</si>
  <si>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</si>
  <si>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</si>
  <si>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</si>
  <si>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</si>
  <si>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</si>
  <si>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</si>
  <si>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</si>
  <si>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</si>
  <si>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</si>
  <si>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</si>
  <si>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</si>
  <si>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</si>
  <si>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</si>
  <si>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</si>
  <si>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</si>
  <si>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</si>
  <si>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</si>
  <si>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</si>
  <si>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</si>
  <si>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</si>
  <si>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</si>
  <si>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</si>
  <si>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</si>
  <si>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</si>
  <si>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</si>
  <si>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</si>
  <si>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</si>
  <si>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</si>
  <si>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</si>
  <si>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</si>
  <si>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</si>
  <si>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</si>
  <si>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</si>
  <si>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</si>
  <si>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</si>
  <si>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</si>
  <si>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</si>
  <si>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</si>
  <si>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</si>
  <si>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</si>
  <si>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</si>
  <si>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</si>
  <si>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</si>
  <si>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</si>
  <si>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</si>
  <si>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</si>
  <si>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</si>
  <si>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</si>
  <si>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</si>
  <si>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</si>
  <si>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</si>
  <si>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</si>
  <si>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</si>
  <si>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</si>
  <si>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</si>
  <si>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</si>
  <si>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</si>
  <si>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</si>
  <si>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</si>
  <si>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</si>
  <si>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</si>
  <si>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</si>
  <si>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</si>
  <si>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</si>
  <si>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</si>
  <si>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</si>
  <si>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</si>
  <si>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</si>
  <si>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</si>
  <si>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</si>
  <si>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</si>
  <si>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</si>
  <si>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</si>
  <si>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</si>
  <si>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</si>
  <si>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</si>
  <si>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</si>
  <si>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</si>
  <si>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</si>
  <si>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</si>
  <si>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</si>
  <si>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</si>
  <si>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</si>
  <si>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</si>
  <si>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</si>
  <si>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</si>
  <si>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</si>
  <si>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</si>
  <si>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</si>
  <si>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</si>
  <si>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</si>
  <si>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</si>
  <si>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</si>
  <si>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</si>
  <si>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</si>
  <si>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</si>
  <si>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</si>
  <si>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</si>
  <si>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</si>
  <si>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</si>
  <si>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</si>
  <si>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</si>
  <si>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</si>
  <si>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</si>
  <si>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</si>
  <si>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</si>
  <si>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</si>
  <si>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</si>
  <si>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</si>
  <si>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</si>
  <si>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</si>
  <si>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</si>
  <si>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</si>
  <si>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</si>
  <si>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</si>
  <si>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</si>
  <si>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</si>
  <si>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</si>
  <si>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</si>
  <si>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</si>
  <si>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</si>
  <si>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</si>
  <si>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</si>
  <si>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</si>
  <si>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</si>
  <si>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</si>
  <si>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</si>
  <si>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</si>
  <si>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</si>
  <si>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</si>
  <si>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</si>
  <si>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</si>
  <si>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</si>
  <si>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</si>
  <si>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</si>
  <si>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</si>
  <si>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</si>
  <si>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</si>
  <si>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</si>
  <si>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</si>
  <si>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</si>
  <si>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</si>
  <si>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</si>
  <si>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</si>
  <si>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</si>
  <si>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</si>
  <si>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</si>
  <si>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</si>
  <si>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</si>
  <si>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</si>
  <si>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</si>
  <si>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</si>
  <si>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</si>
  <si>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</si>
  <si>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</si>
  <si>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</si>
  <si>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</si>
  <si>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</si>
  <si>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</si>
  <si>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</si>
  <si>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</si>
  <si>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</si>
  <si>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</si>
  <si>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</si>
  <si>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</si>
  <si>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</si>
  <si>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</si>
  <si>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</si>
  <si>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</si>
  <si>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</si>
  <si>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</si>
  <si>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</si>
  <si>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</si>
  <si>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</si>
  <si>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</si>
  <si>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</si>
  <si>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</si>
  <si>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</si>
  <si>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</si>
  <si>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</si>
  <si>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</si>
  <si>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</si>
  <si>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</si>
  <si>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</si>
  <si>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</si>
  <si>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</si>
  <si>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</si>
  <si>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</si>
  <si>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</si>
  <si>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</si>
  <si>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</si>
  <si>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</si>
  <si>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</si>
  <si>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</si>
  <si>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</si>
  <si>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</si>
  <si>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</si>
  <si>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</si>
  <si>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</si>
  <si>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</si>
  <si>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</si>
  <si>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</si>
  <si>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</si>
  <si>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</si>
  <si>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</si>
  <si>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</si>
  <si>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</si>
  <si>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</si>
  <si>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</si>
  <si>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</si>
  <si>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</si>
  <si>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</si>
  <si>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</si>
  <si>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</si>
  <si>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</si>
  <si>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</si>
  <si>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</si>
  <si>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</si>
  <si>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</si>
  <si>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</si>
  <si>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</si>
  <si>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</si>
  <si>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</si>
  <si>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</si>
  <si>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</si>
  <si>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</si>
  <si>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</si>
  <si>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</si>
  <si>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</si>
  <si>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</si>
  <si>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</si>
  <si>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</si>
  <si>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</si>
  <si>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</si>
  <si>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</si>
  <si>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</si>
  <si>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</si>
  <si>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</si>
  <si>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</si>
  <si>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</si>
  <si>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</si>
  <si>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</si>
  <si>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</si>
  <si>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</si>
  <si>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</si>
  <si>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</si>
  <si>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</si>
  <si>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</si>
  <si>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</si>
  <si>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</si>
  <si>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</si>
  <si>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</si>
  <si>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</si>
  <si>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</si>
  <si>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</si>
  <si>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</si>
  <si>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</si>
  <si>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</si>
  <si>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</si>
  <si>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</si>
  <si>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</si>
  <si>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</si>
  <si>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</si>
  <si>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</si>
  <si>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</si>
  <si>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</si>
  <si>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</si>
  <si>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</si>
  <si>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</si>
  <si>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</si>
  <si>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</si>
  <si>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</si>
  <si>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</si>
  <si>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</si>
  <si>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</si>
  <si>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</si>
  <si>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</si>
  <si>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</si>
  <si>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</si>
  <si>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</si>
  <si>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</si>
  <si>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</si>
  <si>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</si>
  <si>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</si>
  <si>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</si>
  <si>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</si>
  <si>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</si>
  <si>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</si>
  <si>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</si>
  <si>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</si>
  <si>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</si>
  <si>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</si>
  <si>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</si>
  <si>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</si>
  <si>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</si>
  <si>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</si>
  <si>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</si>
  <si>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</si>
  <si>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</si>
  <si>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</si>
  <si>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</si>
  <si>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</si>
  <si>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</si>
  <si>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</si>
  <si>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</si>
  <si>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</si>
  <si>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</si>
  <si>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</si>
  <si>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</si>
  <si>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</si>
  <si>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</si>
  <si>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</si>
  <si>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</si>
  <si>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</si>
  <si>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</si>
  <si>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</si>
  <si>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</si>
  <si>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</si>
  <si>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</si>
  <si>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</si>
  <si>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</si>
  <si>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</si>
  <si>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</si>
  <si>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</si>
  <si>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</si>
  <si>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</si>
  <si>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</si>
  <si>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</si>
  <si>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</si>
  <si>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</si>
  <si>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</si>
  <si>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</si>
  <si>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</si>
  <si>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</si>
  <si>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</si>
  <si>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</si>
  <si>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</si>
  <si>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</si>
  <si>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</si>
  <si>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</si>
  <si>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</si>
  <si>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</si>
  <si>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</si>
  <si>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</si>
  <si>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</si>
  <si>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</si>
  <si>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</si>
  <si>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</si>
  <si>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</si>
  <si>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</si>
  <si>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</si>
  <si>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</si>
  <si>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</si>
  <si>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</si>
  <si>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</si>
  <si>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</si>
  <si>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</si>
  <si>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</si>
  <si>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</si>
  <si>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</si>
  <si>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</si>
  <si>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</si>
  <si>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</si>
  <si>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</si>
  <si>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</si>
  <si>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</si>
  <si>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</si>
  <si>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</si>
  <si>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</si>
  <si>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</si>
  <si>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</si>
  <si>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</si>
  <si>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</si>
  <si>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</si>
  <si>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</si>
  <si>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</si>
  <si>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</si>
  <si>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</si>
  <si>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</si>
  <si>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</si>
  <si>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</si>
  <si>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</si>
  <si>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</si>
  <si>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</si>
  <si>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</si>
  <si>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</si>
  <si>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</si>
  <si>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</si>
  <si>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</si>
  <si>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</si>
  <si>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</si>
  <si>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</si>
  <si>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</si>
  <si>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</si>
  <si>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</si>
  <si>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</si>
  <si>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</si>
  <si>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</si>
  <si>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</si>
  <si>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</si>
  <si>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</si>
  <si>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</si>
  <si>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</si>
  <si>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</si>
  <si>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</si>
  <si>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</si>
  <si>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</si>
  <si>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</si>
  <si>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</si>
  <si>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</si>
  <si>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</si>
  <si>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</si>
  <si>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</si>
  <si>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</si>
  <si>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</si>
  <si>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</si>
  <si>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</si>
  <si>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</si>
  <si>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</si>
  <si>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</si>
  <si>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</si>
  <si>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</si>
  <si>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</si>
  <si>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</si>
  <si>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</si>
  <si>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</si>
  <si>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</si>
  <si>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</si>
  <si>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</si>
  <si>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</si>
  <si>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</si>
  <si>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</si>
  <si>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</si>
  <si>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</si>
  <si>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</si>
  <si>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</si>
  <si>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</si>
  <si>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</si>
  <si>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</si>
  <si>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</si>
  <si>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</si>
  <si>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</si>
  <si>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</si>
  <si>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</si>
  <si>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</si>
  <si>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</si>
  <si>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</si>
  <si>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</si>
  <si>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</si>
  <si>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</si>
  <si>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</si>
  <si>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</si>
  <si>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</si>
  <si>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</si>
  <si>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</si>
  <si>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</si>
  <si>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</si>
  <si>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</si>
  <si>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</si>
  <si>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</si>
  <si>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</si>
  <si>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</si>
  <si>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</si>
  <si>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</si>
  <si>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</si>
  <si>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</si>
  <si>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</si>
  <si>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</si>
  <si>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</si>
  <si>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</si>
  <si>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</si>
  <si>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</si>
  <si>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</si>
  <si>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</si>
  <si>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</si>
  <si>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</si>
  <si>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</si>
  <si>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</si>
  <si>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</si>
  <si>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</si>
  <si>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</si>
  <si>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</si>
  <si>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</si>
  <si>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</si>
  <si>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</si>
  <si>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</si>
  <si>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</si>
  <si>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</si>
  <si>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</si>
  <si>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</si>
  <si>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</si>
  <si>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</si>
  <si>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</si>
  <si>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</si>
  <si>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</si>
  <si>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</si>
  <si>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</si>
  <si>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</si>
  <si>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</si>
  <si>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</si>
  <si>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</si>
  <si>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</si>
  <si>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</si>
  <si>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</si>
  <si>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</si>
  <si>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</si>
  <si>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</si>
  <si>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</si>
  <si>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</si>
  <si>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</si>
  <si>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</si>
  <si>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</si>
  <si>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</si>
  <si>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</si>
  <si>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</si>
  <si>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</si>
  <si>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</si>
  <si>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</si>
  <si>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</si>
  <si>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</si>
  <si>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</si>
  <si>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</si>
  <si>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</si>
  <si>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</si>
  <si>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</si>
  <si>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</si>
  <si>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</si>
  <si>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</si>
  <si>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</si>
  <si>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</si>
  <si>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</si>
  <si>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</si>
  <si>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</si>
  <si>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</si>
  <si>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</si>
  <si>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</si>
  <si>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</si>
  <si>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</si>
  <si>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</si>
  <si>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</si>
  <si>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</si>
  <si>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</si>
  <si>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</si>
  <si>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</si>
  <si>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</si>
  <si>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</si>
  <si>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</si>
  <si>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</si>
  <si>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</si>
  <si>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</si>
  <si>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</si>
  <si>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</si>
  <si>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</si>
  <si>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</si>
  <si>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</si>
  <si>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</si>
  <si>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</si>
  <si>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</si>
  <si>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</si>
  <si>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</si>
  <si>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</si>
  <si>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</si>
  <si>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</si>
  <si>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</si>
  <si>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</si>
  <si>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</si>
  <si>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</si>
  <si>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</si>
  <si>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</si>
  <si>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</si>
  <si>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</si>
  <si>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</si>
  <si>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</si>
  <si>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</si>
  <si>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</si>
  <si>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</si>
  <si>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</si>
  <si>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</si>
  <si>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</si>
  <si>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</si>
  <si>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</si>
  <si>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</si>
  <si>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</si>
  <si>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</si>
  <si>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</si>
  <si>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</si>
  <si>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</si>
  <si>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</si>
  <si>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</si>
  <si>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</si>
  <si>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</si>
  <si>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</si>
  <si>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</si>
  <si>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</si>
  <si>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</si>
  <si>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</si>
  <si>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</si>
  <si>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</si>
  <si>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</si>
  <si>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</si>
  <si>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</si>
  <si>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</si>
  <si>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</si>
  <si>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</si>
  <si>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</si>
  <si>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</si>
  <si>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</si>
  <si>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</si>
  <si>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</si>
  <si>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</si>
  <si>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</si>
  <si>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</si>
  <si>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</si>
  <si>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</si>
  <si>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</si>
  <si>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</si>
  <si>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</si>
  <si>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</si>
  <si>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</si>
  <si>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</si>
  <si>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</si>
  <si>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</si>
  <si>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</si>
  <si>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</si>
  <si>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</si>
  <si>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</si>
  <si>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</si>
  <si>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</si>
  <si>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</si>
  <si>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</si>
  <si>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</si>
  <si>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</si>
  <si>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</si>
  <si>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</si>
  <si>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</si>
  <si>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</si>
  <si>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</si>
  <si>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</si>
  <si>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</si>
  <si>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</si>
  <si>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</si>
  <si>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</si>
  <si>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</si>
  <si>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</si>
  <si>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</si>
  <si>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</si>
  <si>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</si>
  <si>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</si>
  <si>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</si>
  <si>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</si>
  <si>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</si>
  <si>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</si>
  <si>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</si>
  <si>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</si>
  <si>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</si>
  <si>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</si>
  <si>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</si>
  <si>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</si>
  <si>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</si>
  <si>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</si>
  <si>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</si>
  <si>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</si>
  <si>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</si>
  <si>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</si>
  <si>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</si>
  <si>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</si>
  <si>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</si>
  <si>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</si>
  <si>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</si>
  <si>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</si>
  <si>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</si>
  <si>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</si>
  <si>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</si>
  <si>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</si>
  <si>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</si>
  <si>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</si>
  <si>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</si>
  <si>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</si>
  <si>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</si>
  <si>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</si>
  <si>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</si>
  <si>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</si>
  <si>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</si>
  <si>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</si>
  <si>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</si>
  <si>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</si>
  <si>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</si>
  <si>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</si>
  <si>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</si>
  <si>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</si>
  <si>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</si>
  <si>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</si>
  <si>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</si>
  <si>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</si>
  <si>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</si>
  <si>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</si>
  <si>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</si>
  <si>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</si>
  <si>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</si>
  <si>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</si>
  <si>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</si>
  <si>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</si>
  <si>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</si>
  <si>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</si>
  <si>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</si>
  <si>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</si>
  <si>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</si>
  <si>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</si>
  <si>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</si>
  <si>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</si>
  <si>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</si>
  <si>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</si>
  <si>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</si>
  <si>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</si>
  <si>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</si>
  <si>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</si>
  <si>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</si>
  <si>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</si>
  <si>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</si>
  <si>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</si>
  <si>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</si>
  <si>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</si>
  <si>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</si>
  <si>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</si>
  <si>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</si>
  <si>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</si>
  <si>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</si>
  <si>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</si>
  <si>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</si>
  <si>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</si>
  <si>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</si>
  <si>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</si>
  <si>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</si>
  <si>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</si>
  <si>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</si>
  <si>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</si>
  <si>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</si>
  <si>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</si>
  <si>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</si>
  <si>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</si>
  <si>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</si>
  <si>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</si>
  <si>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</si>
  <si>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</si>
  <si>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</si>
  <si>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</si>
  <si>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</si>
  <si>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</si>
  <si>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</si>
  <si>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</si>
  <si>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</si>
  <si>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</si>
  <si>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</si>
  <si>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</si>
  <si>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</si>
  <si>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</si>
  <si>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</si>
  <si>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</si>
  <si>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</si>
  <si>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</si>
  <si>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</si>
  <si>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</si>
  <si>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</si>
  <si>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</si>
  <si>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</si>
  <si>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</si>
  <si>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</si>
  <si>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</si>
  <si>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</si>
  <si>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</si>
  <si>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</si>
  <si>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</si>
  <si>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</si>
  <si>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</si>
  <si>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</si>
  <si>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</si>
  <si>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</si>
  <si>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</si>
  <si>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</si>
  <si>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</si>
  <si>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</si>
  <si>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</si>
  <si>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</si>
  <si>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</si>
  <si>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</si>
  <si>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</si>
  <si>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</si>
  <si>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</si>
  <si>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</si>
  <si>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</si>
  <si>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</si>
  <si>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</si>
  <si>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</si>
  <si>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</si>
  <si>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</si>
  <si>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</si>
  <si>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</si>
  <si>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</si>
  <si>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</si>
  <si>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</si>
  <si>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</si>
  <si>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</si>
  <si>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</si>
  <si>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</si>
  <si>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</si>
  <si>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</si>
  <si>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</si>
  <si>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</si>
  <si>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</si>
  <si>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</si>
  <si>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</si>
  <si>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</si>
  <si>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</si>
  <si>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</si>
  <si>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</si>
  <si>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</si>
  <si>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</si>
  <si>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</si>
  <si>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</si>
  <si>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</si>
  <si>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</si>
  <si>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</si>
  <si>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</si>
  <si>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</si>
  <si>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</si>
  <si>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</si>
  <si>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</si>
  <si>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</si>
  <si>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</si>
  <si>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</si>
  <si>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</si>
  <si>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</si>
  <si>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</si>
  <si>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</si>
  <si>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</si>
  <si>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</si>
  <si>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</si>
  <si>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</si>
  <si>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</si>
  <si>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</si>
  <si>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</si>
  <si>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</si>
  <si>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</si>
  <si>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</si>
  <si>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</si>
  <si>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</si>
  <si>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</si>
  <si>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</si>
  <si>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</si>
  <si>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</si>
  <si>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</si>
  <si>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</si>
  <si>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</si>
  <si>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</si>
  <si>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</si>
  <si>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</si>
  <si>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</si>
  <si>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</si>
  <si>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</si>
  <si>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</si>
  <si>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</si>
  <si>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</si>
  <si>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</si>
  <si>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</si>
  <si>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</si>
  <si>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</si>
  <si>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</si>
  <si>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</si>
  <si>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</si>
  <si>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</si>
  <si>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</si>
  <si>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</si>
  <si>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</si>
  <si>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</si>
  <si>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</si>
  <si>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</si>
  <si>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</si>
  <si>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</si>
  <si>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</si>
  <si>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</si>
  <si>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</si>
  <si>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</si>
  <si>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</si>
  <si>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</si>
  <si>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</si>
  <si>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</si>
  <si>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</si>
  <si>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</si>
  <si>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</si>
  <si>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</si>
  <si>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</si>
  <si>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</si>
  <si>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</si>
  <si>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</si>
  <si>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</si>
  <si>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</si>
  <si>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</si>
  <si>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</si>
  <si>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</si>
  <si>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</si>
  <si>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</si>
  <si>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</si>
  <si>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</si>
  <si>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</si>
  <si>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</si>
  <si>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</si>
  <si>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</si>
  <si>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</si>
  <si>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</si>
  <si>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</si>
  <si>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</si>
  <si>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</si>
  <si>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</si>
  <si>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</si>
  <si>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</si>
  <si>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</si>
  <si>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</si>
  <si>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</si>
  <si>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</si>
  <si>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</si>
  <si>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</si>
  <si>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</si>
  <si>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</si>
  <si>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</si>
  <si>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</si>
  <si>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</si>
  <si>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</si>
  <si>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</si>
  <si>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</si>
  <si>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</si>
  <si>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</si>
  <si>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</si>
  <si>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</si>
  <si>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</si>
  <si>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</si>
  <si>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</si>
  <si>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</si>
  <si>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</si>
  <si>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</si>
  <si>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</si>
  <si>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</si>
  <si>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</si>
  <si>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</si>
  <si>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</si>
  <si>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</si>
  <si>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</si>
  <si>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</si>
  <si>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</si>
  <si>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</si>
  <si>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</si>
  <si>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</si>
  <si>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</si>
  <si>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</si>
  <si>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</si>
  <si>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</si>
  <si>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</si>
  <si>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</si>
  <si>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</si>
  <si>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</si>
  <si>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</si>
  <si>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</si>
  <si>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</si>
  <si>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</si>
  <si>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</si>
  <si>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</si>
  <si>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</si>
  <si>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</si>
  <si>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</si>
  <si>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</si>
  <si>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</si>
  <si>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</si>
  <si>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</si>
  <si>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</si>
  <si>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</si>
  <si>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</si>
  <si>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</si>
  <si>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</si>
  <si>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</si>
  <si>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</si>
  <si>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</si>
  <si>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</si>
  <si>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</si>
  <si>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</si>
  <si>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</si>
  <si>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</si>
  <si>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</si>
  <si>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</si>
  <si>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</si>
  <si>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</si>
  <si>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</si>
  <si>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</si>
  <si>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</si>
  <si>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</si>
  <si>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</si>
  <si>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</si>
  <si>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</si>
  <si>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</si>
  <si>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</si>
  <si>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</si>
  <si>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</si>
  <si>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</si>
  <si>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</si>
  <si>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</si>
  <si>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</si>
  <si>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</si>
  <si>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</si>
  <si>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</si>
  <si>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</si>
  <si>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</si>
  <si>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</si>
  <si>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</si>
  <si>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</si>
  <si>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</si>
  <si>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</si>
  <si>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</si>
  <si>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</si>
  <si>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</si>
  <si>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</si>
  <si>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</si>
  <si>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</si>
  <si>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</si>
  <si>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</si>
  <si>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</si>
  <si>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</si>
  <si>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</si>
  <si>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</si>
  <si>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</si>
  <si>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</si>
  <si>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</si>
  <si>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</si>
  <si>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</si>
  <si>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</si>
  <si>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</si>
  <si>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</si>
  <si>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</si>
  <si>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</si>
  <si>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</si>
  <si>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</si>
  <si>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</si>
  <si>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</si>
  <si>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</si>
  <si>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</si>
  <si>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</si>
  <si>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</si>
  <si>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</si>
  <si>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</si>
  <si>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</si>
  <si>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</si>
  <si>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</si>
  <si>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</si>
  <si>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</si>
  <si>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</si>
  <si>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</si>
  <si>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</si>
  <si>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</si>
  <si>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</si>
  <si>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</si>
  <si>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</si>
  <si>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</si>
  <si>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</si>
  <si>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</si>
  <si>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</si>
  <si>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</si>
  <si>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</si>
  <si>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</si>
  <si>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</si>
  <si>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</si>
  <si>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</si>
  <si>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</si>
  <si>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</si>
  <si>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</si>
  <si>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</si>
  <si>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</si>
  <si>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</si>
  <si>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</si>
  <si>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</si>
  <si>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</si>
  <si>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</si>
  <si>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</si>
  <si>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</si>
  <si>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</si>
  <si>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</si>
  <si>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</si>
  <si>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</si>
  <si>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</si>
  <si>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</si>
  <si>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</si>
  <si>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</si>
  <si>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</si>
  <si>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</si>
  <si>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</si>
  <si>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</si>
  <si>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</si>
  <si>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</si>
  <si>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</si>
  <si>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</si>
  <si>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</si>
  <si>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</si>
  <si>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</si>
  <si>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</si>
  <si>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</si>
  <si>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</si>
  <si>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</si>
  <si>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</si>
  <si>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</si>
  <si>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</si>
  <si>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</si>
  <si>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</si>
  <si>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</si>
  <si>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</si>
  <si>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</si>
  <si>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</si>
  <si>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</si>
  <si>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</si>
  <si>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</si>
  <si>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</si>
  <si>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</si>
  <si>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</si>
  <si>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</si>
  <si>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</si>
  <si>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</si>
  <si>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</si>
  <si>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</si>
  <si>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</si>
  <si>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</si>
  <si>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</si>
  <si>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</si>
  <si>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</si>
  <si>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</si>
  <si>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</si>
  <si>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</si>
  <si>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</si>
  <si>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</si>
  <si>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</si>
  <si>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</si>
  <si>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</si>
  <si>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</si>
  <si>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</si>
  <si>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</si>
  <si>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</si>
  <si>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</si>
  <si>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</si>
  <si>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</si>
  <si>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</si>
  <si>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</si>
  <si>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</si>
  <si>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</si>
  <si>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</si>
  <si>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</si>
  <si>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</si>
  <si>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</si>
  <si>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</si>
  <si>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</si>
  <si>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</si>
  <si>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</si>
  <si>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</si>
  <si>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</si>
  <si>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</si>
  <si>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</si>
  <si>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</si>
  <si>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</si>
  <si>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</si>
  <si>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</si>
  <si>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</si>
  <si>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</si>
  <si>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</si>
  <si>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</si>
  <si>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</si>
  <si>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</si>
  <si>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</si>
  <si>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</si>
  <si>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</si>
  <si>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</si>
  <si>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</si>
  <si>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</si>
  <si>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</si>
  <si>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</si>
  <si>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</si>
  <si>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</si>
  <si>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</si>
  <si>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</si>
  <si>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</si>
  <si>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</si>
  <si>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</si>
  <si>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</si>
  <si>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</si>
  <si>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</si>
  <si>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</si>
  <si>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</si>
  <si>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</si>
  <si>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</si>
  <si>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</si>
  <si>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</si>
  <si>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</si>
  <si>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</si>
  <si>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</si>
  <si>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</si>
  <si>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</si>
  <si>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</si>
  <si>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</si>
  <si>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</si>
  <si>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</si>
  <si>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</si>
  <si>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</si>
  <si>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</si>
  <si>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</si>
  <si>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</si>
  <si>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</si>
  <si>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</si>
  <si>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</si>
  <si>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</si>
  <si>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</si>
  <si>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</si>
  <si>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</si>
  <si>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</si>
  <si>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</si>
  <si>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</si>
  <si>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</si>
  <si>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</si>
  <si>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</si>
  <si>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</si>
  <si>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</si>
  <si>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</si>
  <si>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</si>
  <si>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</si>
  <si>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</si>
  <si>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</si>
  <si>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</si>
  <si>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</si>
  <si>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</si>
  <si>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</si>
  <si>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</si>
  <si>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</si>
  <si>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</si>
  <si>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</si>
  <si>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</si>
  <si>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</si>
  <si>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</si>
  <si>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</si>
  <si>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</si>
  <si>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</si>
  <si>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</si>
  <si>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</si>
  <si>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</si>
  <si>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</si>
  <si>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</si>
  <si>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</si>
  <si>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</si>
  <si>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</si>
  <si>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</si>
  <si>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</si>
  <si>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</si>
  <si>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</si>
  <si>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</si>
  <si>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</si>
  <si>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</si>
  <si>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</si>
  <si>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</si>
  <si>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</si>
  <si>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</si>
  <si>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</si>
  <si>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</si>
  <si>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</si>
  <si>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</si>
  <si>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</si>
  <si>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</si>
  <si>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</si>
  <si>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</si>
  <si>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</si>
  <si>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</si>
  <si>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</si>
  <si>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</si>
  <si>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</si>
  <si>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</si>
  <si>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</si>
  <si>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</si>
  <si>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</si>
  <si>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</si>
  <si>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</si>
  <si>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</si>
  <si>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</si>
  <si>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</si>
  <si>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</si>
  <si>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</si>
  <si>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</si>
  <si>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</si>
  <si>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</si>
  <si>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</si>
  <si>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</si>
  <si>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</si>
  <si>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</si>
  <si>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</si>
  <si>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</si>
  <si>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</si>
  <si>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</si>
  <si>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</si>
  <si>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</si>
  <si>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</si>
  <si>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</si>
  <si>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</si>
  <si>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</si>
  <si>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</si>
  <si>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</si>
  <si>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</si>
  <si>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</si>
  <si>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</si>
  <si>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</si>
  <si>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</si>
  <si>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</si>
  <si>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</si>
  <si>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</si>
  <si>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</si>
  <si>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</si>
  <si>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</si>
  <si>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</si>
  <si>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</si>
  <si>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</si>
  <si>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</si>
  <si>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</si>
  <si>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</si>
  <si>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</si>
  <si>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</si>
  <si>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</si>
  <si>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</si>
  <si>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</si>
  <si>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</si>
  <si>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</si>
  <si>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</si>
  <si>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</si>
  <si>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</si>
  <si>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</si>
  <si>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</si>
  <si>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</si>
  <si>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</si>
  <si>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</si>
  <si>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</si>
  <si>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</si>
  <si>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</si>
  <si>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</si>
  <si>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</si>
  <si>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</si>
  <si>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</si>
  <si>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</si>
  <si>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</si>
  <si>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</si>
  <si>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</si>
  <si>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</si>
  <si>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</si>
  <si>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</si>
  <si>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</si>
  <si>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</si>
  <si>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</si>
  <si>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</si>
  <si>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</si>
  <si>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</si>
  <si>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</si>
  <si>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</si>
  <si>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</si>
  <si>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</si>
  <si>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</si>
  <si>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</si>
  <si>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</si>
  <si>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</si>
  <si>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</si>
  <si>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</si>
  <si>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</si>
  <si>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</si>
  <si>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</si>
  <si>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</si>
  <si>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</si>
  <si>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</si>
  <si>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</si>
  <si>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</si>
  <si>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</si>
  <si>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</si>
  <si>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</si>
  <si>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</si>
  <si>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</si>
  <si>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</si>
  <si>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</si>
  <si>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</si>
  <si>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</si>
  <si>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</si>
  <si>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</si>
  <si>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</si>
  <si>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</si>
  <si>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</si>
  <si>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</si>
  <si>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</si>
  <si>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</si>
  <si>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</si>
  <si>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</si>
  <si>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</si>
  <si>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</si>
  <si>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</si>
  <si>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</si>
  <si>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</si>
  <si>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</si>
  <si>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</si>
  <si>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</si>
  <si>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</si>
  <si>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</si>
  <si>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</si>
  <si>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</si>
  <si>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</si>
  <si>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</si>
  <si>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</si>
  <si>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</si>
  <si>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</si>
  <si>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</si>
  <si>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</si>
  <si>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</si>
  <si>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</si>
  <si>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</si>
  <si>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</si>
  <si>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</si>
  <si>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</si>
  <si>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</si>
  <si>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</si>
  <si>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</si>
  <si>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</si>
  <si>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</si>
  <si>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</si>
  <si>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</si>
  <si>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</si>
  <si>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</si>
  <si>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</si>
  <si>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</si>
  <si>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</si>
  <si>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</si>
  <si>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</si>
  <si>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</si>
  <si>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</si>
  <si>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</si>
  <si>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</si>
  <si>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</si>
  <si>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</si>
  <si>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</si>
  <si>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</si>
  <si>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</si>
  <si>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</si>
  <si>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</si>
  <si>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</si>
  <si>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</si>
  <si>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</si>
  <si>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</si>
  <si>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</si>
  <si>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</si>
  <si>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</si>
  <si>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</si>
  <si>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</si>
  <si>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</si>
  <si>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</si>
  <si>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</si>
  <si>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</si>
  <si>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</si>
  <si>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</si>
  <si>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</si>
  <si>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</si>
  <si>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</si>
  <si>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</si>
  <si>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</si>
  <si>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</si>
  <si>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</si>
  <si>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</si>
  <si>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</si>
  <si>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</si>
  <si>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</si>
  <si>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</si>
  <si>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</si>
  <si>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</si>
  <si>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</si>
  <si>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</si>
  <si>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</si>
  <si>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</si>
  <si>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</si>
  <si>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</si>
  <si>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</si>
  <si>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</si>
  <si>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</si>
  <si>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</si>
  <si>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</si>
  <si>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</si>
  <si>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</si>
  <si>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</si>
  <si>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</si>
  <si>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</si>
  <si>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</si>
  <si>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</si>
  <si>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</si>
  <si>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</si>
  <si>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</si>
  <si>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</si>
  <si>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</si>
  <si>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</si>
  <si>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</si>
  <si>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</si>
  <si>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</si>
  <si>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</si>
  <si>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</si>
  <si>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</si>
  <si>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</si>
  <si>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</si>
  <si>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</si>
  <si>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</si>
  <si>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</si>
  <si>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</si>
  <si>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</si>
  <si>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</si>
  <si>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</si>
  <si>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</si>
  <si>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</si>
  <si>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</si>
  <si>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</si>
  <si>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</si>
  <si>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</si>
  <si>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</si>
  <si>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</si>
  <si>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</si>
  <si>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</si>
  <si>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</si>
  <si>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</si>
  <si>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</si>
  <si>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</si>
  <si>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</si>
  <si>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</si>
  <si>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</si>
  <si>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</si>
  <si>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</si>
  <si>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</si>
  <si>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</si>
  <si>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</si>
  <si>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</si>
  <si>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</si>
  <si>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</si>
  <si>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</si>
  <si>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</si>
  <si>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</si>
  <si>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</si>
  <si>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</si>
  <si>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</si>
  <si>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</si>
  <si>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</si>
  <si>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</si>
  <si>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</si>
  <si>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</si>
  <si>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</si>
  <si>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</si>
  <si>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</si>
  <si>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</si>
  <si>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</si>
  <si>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</si>
  <si>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</si>
  <si>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</si>
  <si>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</si>
  <si>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</si>
  <si>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</si>
  <si>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</si>
  <si>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</si>
  <si>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</si>
  <si>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</si>
  <si>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</si>
  <si>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</si>
  <si>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</si>
  <si>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</si>
  <si>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</si>
  <si>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</si>
  <si>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</si>
  <si>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</si>
  <si>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</si>
  <si>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</si>
  <si>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</si>
  <si>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</si>
  <si>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</si>
  <si>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</si>
  <si>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</si>
  <si>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</si>
  <si>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</si>
  <si>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</si>
  <si>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</si>
  <si>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</si>
  <si>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</si>
  <si>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</si>
  <si>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</si>
  <si>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</si>
  <si>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</si>
  <si>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</si>
  <si>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</si>
  <si>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</si>
  <si>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</si>
  <si>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</si>
  <si>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</si>
  <si>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</si>
  <si>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</si>
  <si>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</si>
  <si>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</si>
  <si>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</si>
  <si>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</si>
  <si>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</si>
  <si>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</si>
  <si>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</si>
  <si>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</si>
  <si>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</si>
  <si>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</si>
  <si>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</si>
  <si>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</si>
  <si>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</si>
  <si>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</si>
  <si>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</si>
  <si>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</si>
  <si>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</si>
  <si>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</si>
  <si>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</si>
  <si>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</si>
  <si>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</si>
  <si>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</si>
  <si>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</si>
  <si>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</si>
  <si>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</si>
  <si>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</si>
  <si>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</si>
  <si>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</si>
  <si>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</si>
  <si>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</si>
  <si>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</si>
  <si>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</si>
  <si>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</si>
  <si>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</si>
  <si>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</si>
  <si>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</si>
  <si>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</si>
  <si>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</si>
  <si>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</si>
  <si>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</si>
  <si>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</si>
  <si>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</si>
  <si>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</si>
  <si>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</si>
  <si>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</si>
  <si>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</si>
  <si>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</si>
  <si>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</si>
  <si>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</si>
  <si>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</si>
  <si>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</si>
  <si>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</si>
  <si>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</si>
  <si>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</si>
  <si>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</si>
  <si>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</si>
  <si>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</si>
  <si>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</si>
  <si>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</si>
  <si>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</si>
  <si>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</si>
  <si>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</si>
  <si>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</si>
  <si>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</si>
  <si>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</si>
  <si>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</si>
  <si>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</si>
  <si>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</si>
  <si>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</si>
  <si>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</si>
  <si>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</si>
  <si>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</si>
  <si>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</si>
  <si>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</si>
  <si>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</si>
  <si>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</si>
  <si>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</si>
  <si>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</si>
  <si>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</si>
  <si>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</si>
  <si>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</si>
  <si>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</si>
  <si>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</si>
  <si>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</si>
  <si>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</si>
  <si>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</si>
  <si>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</si>
  <si>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</si>
  <si>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</si>
  <si>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</si>
  <si>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</si>
  <si>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</si>
  <si>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</si>
  <si>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</si>
  <si>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</si>
  <si>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</si>
  <si>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</si>
  <si>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</si>
  <si>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</si>
  <si>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</si>
  <si>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</si>
  <si>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</si>
  <si>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</si>
  <si>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</si>
  <si>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</si>
  <si>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</si>
  <si>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</si>
  <si>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</si>
  <si>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</si>
  <si>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</si>
  <si>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</si>
  <si>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</si>
  <si>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</si>
  <si>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</si>
  <si>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</si>
  <si>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</si>
  <si>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</si>
  <si>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</si>
  <si>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</si>
  <si>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</si>
  <si>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</si>
  <si>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</si>
  <si>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</si>
  <si>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</si>
  <si>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</si>
  <si>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</si>
  <si>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</si>
  <si>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</si>
  <si>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</si>
  <si>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</si>
  <si>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</si>
  <si>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</si>
  <si>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</si>
  <si>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</si>
  <si>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</si>
  <si>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</si>
  <si>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</si>
  <si>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</si>
  <si>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</si>
  <si>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</si>
  <si>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</si>
  <si>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</si>
  <si>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</si>
  <si>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</si>
  <si>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</si>
  <si>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</si>
  <si>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</si>
  <si>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</si>
  <si>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</si>
  <si>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</si>
  <si>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</si>
  <si>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</si>
  <si>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</si>
  <si>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</si>
  <si>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</si>
  <si>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</si>
  <si>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</si>
  <si>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</si>
  <si>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</si>
  <si>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</si>
  <si>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</si>
  <si>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</si>
  <si>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</si>
  <si>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</si>
  <si>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</si>
  <si>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</si>
  <si>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</si>
  <si>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</si>
  <si>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</si>
  <si>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</si>
  <si>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</si>
  <si>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</si>
  <si>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</si>
  <si>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</si>
  <si>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</si>
  <si>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</si>
  <si>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</si>
  <si>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</si>
  <si>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</si>
  <si>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</si>
  <si>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</si>
  <si>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</si>
  <si>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</si>
  <si>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</si>
  <si>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</si>
  <si>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</si>
  <si>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</si>
  <si>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</si>
  <si>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</si>
  <si>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</si>
  <si>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</si>
  <si>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</si>
  <si>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</si>
  <si>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</si>
  <si>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</si>
  <si>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</si>
  <si>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</si>
  <si>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</si>
  <si>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</si>
  <si>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</si>
  <si>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</si>
  <si>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</si>
  <si>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</si>
  <si>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</si>
  <si>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</si>
  <si>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</si>
  <si>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</si>
  <si>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</si>
  <si>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</si>
  <si>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</si>
  <si>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</si>
  <si>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</si>
  <si>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</si>
  <si>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</si>
  <si>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</si>
  <si>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</si>
  <si>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</si>
  <si>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</si>
  <si>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</si>
  <si>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</si>
  <si>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</si>
  <si>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</si>
  <si>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</si>
  <si>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</si>
  <si>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</si>
  <si>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</si>
  <si>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</si>
  <si>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</si>
  <si>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</si>
  <si>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</si>
  <si>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</si>
  <si>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</si>
  <si>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</si>
  <si>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</si>
  <si>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</si>
  <si>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</si>
  <si>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</si>
  <si>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</si>
  <si>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</si>
  <si>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</si>
  <si>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</si>
  <si>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</si>
  <si>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</si>
  <si>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</si>
  <si>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</si>
  <si>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</si>
  <si>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</si>
  <si>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</si>
  <si>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</si>
  <si>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</si>
  <si>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</si>
  <si>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</si>
  <si>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</si>
  <si>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</si>
  <si>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</si>
  <si>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</si>
  <si>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</si>
  <si>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</si>
  <si>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</si>
  <si>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</si>
  <si>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</si>
  <si>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</si>
  <si>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</si>
  <si>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</si>
  <si>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</si>
  <si>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</si>
  <si>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</si>
  <si>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</si>
  <si>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</si>
  <si>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</si>
  <si>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</si>
  <si>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</si>
  <si>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</si>
  <si>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</si>
  <si>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</si>
  <si>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</si>
  <si>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</si>
  <si>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</si>
  <si>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</si>
  <si>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</si>
  <si>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</si>
  <si>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</si>
  <si>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</si>
  <si>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</si>
  <si>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</si>
  <si>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</si>
  <si>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</si>
  <si>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</si>
  <si>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</si>
  <si>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</si>
  <si>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</si>
  <si>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</si>
  <si>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</si>
  <si>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</si>
  <si>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</si>
  <si>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</si>
  <si>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</si>
  <si>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</si>
  <si>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</si>
  <si>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</si>
  <si>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</si>
  <si>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</si>
  <si>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</si>
  <si>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</si>
  <si>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</si>
  <si>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</si>
  <si>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</si>
  <si>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</si>
  <si>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</si>
  <si>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</si>
  <si>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</si>
  <si>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</si>
  <si>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</si>
  <si>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</si>
  <si>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</si>
  <si>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</si>
  <si>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</si>
  <si>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</si>
  <si>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</si>
  <si>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</si>
  <si>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</si>
  <si>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</si>
  <si>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</si>
  <si>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</si>
  <si>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</si>
  <si>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</si>
  <si>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</si>
  <si>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</si>
  <si>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</si>
  <si>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</si>
  <si>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</si>
  <si>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</si>
  <si>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</si>
  <si>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</si>
  <si>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</si>
  <si>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</si>
  <si>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</si>
  <si>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</si>
  <si>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</si>
  <si>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</si>
  <si>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</si>
  <si>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</si>
  <si>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</si>
  <si>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</si>
  <si>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</si>
  <si>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</si>
  <si>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</si>
  <si>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</si>
  <si>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</si>
  <si>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</si>
  <si>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</si>
  <si>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</si>
  <si>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</si>
  <si>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</si>
  <si>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</si>
  <si>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</si>
  <si>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</si>
  <si>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</si>
  <si>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</si>
  <si>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</si>
  <si>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</si>
  <si>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</si>
  <si>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</si>
  <si>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</si>
  <si>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</si>
  <si>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</si>
  <si>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</si>
  <si>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</si>
  <si>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</si>
  <si>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</si>
  <si>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</si>
  <si>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</si>
  <si>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</si>
  <si>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</si>
  <si>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</si>
  <si>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</si>
  <si>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</si>
  <si>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</si>
  <si>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</si>
  <si>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</si>
  <si>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</si>
  <si>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</si>
  <si>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</si>
  <si>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</si>
  <si>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</si>
  <si>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</si>
  <si>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</si>
  <si>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</si>
  <si>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</si>
  <si>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</si>
  <si>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</si>
  <si>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</si>
  <si>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</si>
  <si>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</si>
  <si>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</si>
  <si>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</si>
  <si>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</si>
  <si>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</si>
  <si>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</si>
  <si>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</si>
  <si>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</si>
  <si>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</si>
  <si>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</si>
  <si>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</si>
  <si>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</si>
  <si>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</si>
  <si>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</si>
  <si>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</si>
  <si>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</si>
  <si>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</si>
  <si>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</si>
  <si>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</si>
  <si>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</si>
  <si>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</si>
  <si>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</si>
  <si>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</si>
  <si>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</si>
  <si>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</si>
  <si>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</si>
  <si>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</si>
  <si>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</si>
  <si>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</si>
  <si>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</si>
  <si>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</si>
  <si>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</si>
  <si>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</si>
  <si>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</si>
  <si>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</si>
  <si>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</si>
  <si>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</si>
  <si>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</si>
  <si>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</si>
  <si>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</si>
  <si>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</si>
  <si>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</si>
  <si>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</si>
  <si>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</si>
  <si>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</si>
  <si>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</si>
  <si>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</si>
  <si>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</si>
  <si>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</si>
  <si>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</si>
  <si>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</si>
  <si>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</si>
  <si>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</si>
  <si>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</si>
  <si>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</si>
  <si>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</si>
  <si>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</si>
  <si>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</si>
  <si>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</si>
  <si>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</si>
  <si>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</si>
  <si>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</si>
  <si>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</si>
  <si>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</si>
  <si>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</si>
  <si>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</si>
  <si>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</si>
  <si>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</si>
  <si>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</si>
  <si>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</si>
  <si>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</si>
  <si>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</si>
  <si>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</si>
  <si>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</si>
  <si>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</si>
  <si>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</si>
  <si>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</si>
  <si>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</si>
  <si>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</si>
  <si>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</si>
  <si>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</si>
  <si>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</si>
  <si>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</si>
  <si>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</si>
  <si>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</si>
  <si>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</si>
  <si>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</si>
  <si>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</si>
  <si>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</si>
  <si>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</si>
  <si>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</si>
  <si>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</si>
  <si>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</si>
  <si>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</si>
  <si>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</si>
  <si>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</si>
  <si>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</si>
  <si>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</si>
  <si>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</si>
  <si>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</si>
  <si>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</si>
  <si>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</si>
  <si>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</si>
  <si>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</si>
  <si>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</si>
  <si>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</si>
  <si>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</si>
  <si>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</si>
  <si>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</si>
  <si>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</si>
  <si>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</si>
  <si>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</si>
  <si>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</si>
  <si>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</si>
  <si>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</si>
  <si>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</si>
  <si>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</si>
  <si>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</si>
  <si>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</si>
  <si>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</si>
  <si>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</si>
  <si>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</si>
  <si>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</si>
  <si>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</si>
  <si>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</si>
  <si>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</si>
  <si>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</si>
  <si>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</si>
  <si>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</si>
  <si>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</si>
  <si>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</si>
  <si>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</si>
  <si>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</si>
  <si>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</si>
  <si>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</si>
  <si>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</si>
  <si>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</si>
  <si>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</si>
  <si>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</si>
  <si>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</si>
  <si>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</si>
  <si>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</si>
  <si>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</si>
  <si>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</si>
  <si>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</si>
  <si>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</si>
  <si>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</si>
  <si>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</si>
  <si>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</si>
  <si>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</si>
  <si>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</si>
  <si>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</si>
  <si>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</si>
  <si>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</si>
  <si>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</si>
  <si>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</si>
  <si>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</si>
  <si>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</si>
  <si>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</si>
  <si>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</si>
  <si>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</si>
  <si>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</si>
  <si>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</si>
  <si>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</si>
  <si>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</si>
  <si>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</si>
  <si>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</si>
  <si>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</si>
  <si>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</si>
  <si>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</si>
  <si>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</si>
  <si>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</si>
  <si>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</si>
  <si>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</si>
  <si>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</si>
  <si>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</si>
  <si>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</si>
  <si>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</si>
  <si>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</si>
  <si>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</si>
  <si>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</si>
  <si>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</si>
  <si>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</si>
  <si>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</si>
  <si>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</si>
  <si>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</si>
  <si>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</si>
  <si>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</si>
  <si>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</si>
  <si>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</si>
  <si>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</si>
  <si>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</si>
  <si>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</si>
  <si>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</si>
  <si>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</si>
  <si>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</si>
  <si>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</si>
  <si>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</si>
  <si>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</si>
  <si>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</si>
  <si>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</si>
  <si>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</si>
  <si>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</si>
  <si>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</si>
  <si>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</si>
  <si>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</si>
  <si>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</si>
  <si>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</si>
  <si>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</si>
  <si>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</si>
  <si>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</si>
  <si>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</si>
  <si>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</si>
  <si>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</si>
  <si>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</si>
  <si>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</si>
  <si>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</si>
  <si>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</si>
  <si>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</si>
  <si>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</si>
  <si>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</si>
  <si>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</si>
  <si>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</si>
  <si>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</si>
  <si>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</si>
  <si>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</si>
  <si>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</si>
  <si>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</si>
  <si>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</si>
  <si>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</si>
  <si>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</si>
  <si>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</si>
  <si>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</si>
  <si>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</si>
  <si>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</si>
  <si>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</si>
  <si>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</si>
  <si>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</si>
  <si>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</si>
  <si>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</si>
  <si>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</si>
  <si>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</si>
  <si>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</si>
  <si>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</si>
  <si>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</si>
  <si>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</si>
  <si>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</si>
  <si>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</si>
  <si>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</si>
  <si>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</si>
  <si>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</si>
  <si>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</si>
  <si>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</si>
  <si>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</si>
  <si>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</si>
  <si>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</si>
  <si>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</si>
  <si>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</si>
  <si>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</si>
  <si>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</si>
  <si>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</si>
  <si>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</si>
  <si>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</si>
  <si>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</si>
  <si>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</si>
  <si>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</si>
  <si>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</si>
  <si>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</si>
  <si>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</si>
  <si>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</si>
  <si>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</si>
  <si>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</si>
  <si>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</si>
  <si>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</si>
  <si>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</si>
  <si>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</si>
  <si>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</si>
  <si>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</si>
  <si>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</si>
  <si>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</si>
  <si>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</si>
  <si>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</si>
  <si>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</si>
  <si>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</si>
  <si>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</si>
  <si>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</si>
  <si>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</si>
  <si>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</si>
  <si>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</si>
  <si>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</si>
  <si>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</si>
  <si>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</si>
  <si>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</si>
  <si>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</si>
  <si>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</si>
  <si>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</si>
  <si>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</si>
  <si>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</si>
  <si>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</si>
  <si>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</si>
  <si>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</si>
  <si>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</si>
  <si>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</si>
  <si>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</si>
  <si>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</si>
  <si>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</si>
  <si>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</si>
  <si>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</si>
  <si>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</si>
  <si>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</si>
  <si>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</si>
  <si>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</si>
  <si>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</si>
  <si>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</si>
  <si>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</si>
  <si>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</si>
  <si>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</si>
  <si>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</si>
  <si>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</si>
  <si>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</si>
  <si>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</si>
  <si>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</si>
  <si>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</si>
  <si>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</si>
  <si>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</si>
  <si>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</si>
  <si>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</si>
  <si>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</si>
  <si>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</si>
  <si>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</si>
  <si>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</si>
  <si>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</si>
  <si>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</si>
  <si>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</si>
  <si>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</si>
  <si>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</si>
  <si>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</si>
  <si>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</si>
  <si>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</si>
  <si>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</si>
  <si>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</si>
  <si>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</si>
  <si>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</si>
  <si>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</si>
  <si>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</si>
  <si>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</si>
  <si>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</si>
  <si>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</si>
  <si>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</si>
  <si>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</si>
  <si>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</si>
  <si>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</si>
  <si>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</si>
  <si>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</si>
  <si>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</si>
  <si>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</si>
  <si>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</si>
  <si>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</si>
  <si>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</si>
  <si>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</si>
  <si>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</si>
  <si>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</si>
  <si>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</si>
  <si>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</si>
  <si>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</si>
  <si>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</si>
  <si>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</si>
  <si>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</si>
  <si>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</si>
  <si>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</si>
  <si>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</si>
  <si>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</si>
  <si>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</si>
  <si>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</si>
  <si>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</si>
  <si>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</si>
  <si>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</si>
  <si>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</si>
  <si>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</si>
  <si>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</si>
  <si>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</si>
  <si>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</si>
  <si>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</si>
  <si>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</si>
  <si>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</si>
  <si>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</si>
  <si>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</si>
  <si>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</si>
  <si>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</si>
  <si>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</si>
  <si>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</si>
  <si>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</si>
  <si>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</si>
  <si>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</si>
  <si>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</si>
  <si>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</si>
  <si>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</si>
  <si>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</si>
  <si>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</si>
  <si>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</si>
  <si>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</si>
  <si>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</si>
  <si>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</si>
  <si>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</si>
  <si>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</si>
  <si>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</si>
  <si>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</si>
  <si>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</si>
  <si>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</si>
  <si>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</si>
  <si>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</si>
  <si>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</si>
  <si>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</si>
  <si>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</si>
  <si>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</si>
  <si>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</si>
  <si>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</si>
  <si>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</si>
  <si>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</si>
  <si>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</si>
  <si>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</si>
  <si>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</si>
  <si>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</si>
  <si>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</si>
  <si>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</si>
  <si>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</si>
  <si>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</si>
  <si>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</si>
  <si>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</si>
  <si>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</si>
  <si>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</si>
  <si>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</si>
  <si>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</si>
  <si>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</si>
  <si>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</si>
  <si>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</si>
  <si>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</si>
  <si>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</si>
  <si>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</si>
  <si>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</si>
  <si>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</si>
  <si>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</si>
  <si>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</si>
  <si>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</si>
  <si>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</si>
  <si>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</si>
  <si>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</si>
  <si>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</si>
  <si>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</si>
  <si>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</si>
  <si>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</si>
  <si>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</si>
  <si>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</si>
  <si>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</si>
  <si>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</si>
  <si>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</si>
  <si>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</si>
  <si>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</si>
  <si>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</si>
  <si>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</si>
  <si>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</si>
  <si>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</si>
  <si>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</si>
  <si>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</si>
  <si>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</si>
  <si>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</si>
  <si>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</si>
  <si>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</si>
  <si>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</si>
  <si>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</si>
  <si>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</si>
  <si>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</si>
  <si>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</si>
  <si>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</si>
  <si>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</si>
  <si>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</si>
  <si>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</si>
  <si>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</si>
  <si>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</si>
  <si>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</si>
  <si>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</si>
  <si>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</si>
  <si>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</si>
  <si>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</si>
  <si>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</si>
  <si>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</si>
  <si>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</si>
  <si>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</si>
  <si>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</si>
  <si>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</si>
  <si>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</si>
  <si>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</si>
  <si>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</si>
  <si>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</si>
  <si>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</si>
  <si>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</si>
  <si>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</si>
  <si>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</si>
  <si>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</si>
  <si>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</si>
  <si>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</si>
  <si>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</si>
  <si>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</si>
  <si>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</si>
  <si>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</si>
  <si>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</si>
  <si>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</si>
  <si>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</si>
  <si>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</si>
  <si>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</si>
  <si>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</si>
  <si>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</si>
  <si>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</si>
  <si>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</si>
  <si>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</si>
  <si>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</si>
  <si>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</si>
  <si>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</si>
  <si>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</si>
  <si>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</si>
  <si>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</si>
  <si>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</si>
  <si>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</si>
  <si>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</si>
  <si>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</si>
  <si>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</si>
  <si>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</si>
  <si>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</si>
  <si>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</si>
  <si>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</si>
  <si>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</si>
  <si>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</si>
  <si>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</si>
  <si>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</si>
  <si>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</si>
  <si>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</si>
  <si>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</si>
  <si>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</si>
  <si>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</si>
  <si>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</si>
  <si>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</si>
  <si>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</si>
  <si>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</si>
  <si>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</si>
  <si>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</si>
  <si>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</si>
  <si>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</si>
  <si>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</si>
  <si>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</si>
  <si>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</si>
  <si>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</si>
  <si>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</si>
  <si>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</si>
  <si>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</si>
  <si>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</si>
  <si>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</si>
  <si>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</si>
  <si>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</si>
  <si>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</si>
  <si>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</si>
  <si>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</si>
  <si>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</si>
  <si>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</si>
  <si>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</si>
  <si>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</si>
  <si>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</si>
  <si>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</si>
  <si>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</si>
  <si>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</si>
  <si>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</si>
  <si>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</si>
  <si>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</si>
  <si>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</si>
  <si>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</si>
  <si>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</si>
  <si>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</si>
  <si>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</si>
  <si>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</si>
  <si>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</si>
  <si>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</si>
  <si>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</si>
  <si>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</si>
  <si>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</si>
  <si>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</si>
  <si>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</si>
  <si>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</si>
  <si>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</si>
  <si>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</si>
  <si>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</si>
  <si>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</si>
  <si>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</si>
  <si>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</si>
  <si>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</si>
  <si>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</si>
  <si>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</si>
  <si>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</si>
  <si>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</si>
  <si>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</si>
  <si>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</si>
  <si>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</si>
  <si>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</si>
  <si>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</si>
  <si>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</si>
  <si>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</si>
  <si>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</si>
  <si>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</si>
  <si>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</si>
  <si>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</si>
  <si>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</si>
  <si>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</si>
  <si>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</si>
  <si>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</si>
  <si>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</si>
  <si>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</si>
  <si>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</si>
  <si>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</si>
  <si>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</si>
  <si>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</si>
  <si>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</si>
  <si>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</si>
  <si>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</si>
  <si>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</si>
  <si>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</si>
  <si>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</si>
  <si>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</si>
  <si>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</si>
  <si>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</si>
  <si>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</si>
  <si>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</si>
  <si>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</si>
  <si>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</si>
  <si>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</si>
  <si>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</si>
  <si>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</si>
  <si>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</si>
  <si>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</si>
  <si>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</si>
  <si>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</si>
  <si>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</si>
  <si>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</si>
  <si>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</si>
  <si>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</si>
  <si>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</si>
  <si>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</si>
  <si>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</si>
  <si>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</si>
  <si>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</si>
  <si>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</si>
  <si>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</si>
  <si>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</si>
  <si>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</si>
  <si>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</si>
  <si>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</si>
  <si>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</si>
  <si>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</si>
  <si>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</si>
  <si>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</si>
  <si>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</si>
  <si>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</si>
  <si>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</si>
  <si>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</si>
  <si>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</si>
  <si>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</si>
  <si>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</si>
  <si>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</si>
  <si>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</si>
  <si>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</si>
  <si>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</si>
  <si>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</si>
  <si>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</si>
  <si>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</si>
  <si>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</si>
  <si>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</si>
  <si>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</si>
  <si>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</si>
  <si>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</si>
  <si>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</si>
  <si>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</si>
  <si>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</si>
  <si>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</si>
  <si>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</si>
  <si>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</si>
  <si>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</si>
  <si>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</si>
  <si>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</si>
  <si>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</si>
  <si>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</si>
  <si>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</si>
  <si>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</si>
  <si>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</si>
  <si>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</si>
  <si>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</si>
  <si>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</si>
  <si>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</si>
  <si>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</si>
  <si>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</si>
  <si>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</si>
  <si>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</si>
  <si>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</si>
  <si>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</si>
  <si>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</si>
  <si>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</si>
  <si>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</si>
  <si>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</si>
  <si>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</si>
  <si>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</si>
  <si>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</si>
  <si>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</si>
  <si>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</si>
  <si>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</si>
  <si>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</si>
  <si>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</si>
  <si>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</si>
  <si>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</si>
  <si>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</si>
  <si>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</si>
  <si>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</si>
  <si>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</si>
  <si>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</si>
  <si>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</si>
  <si>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</si>
  <si>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</si>
  <si>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</si>
  <si>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</si>
  <si>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</si>
  <si>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</si>
  <si>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</si>
  <si>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</si>
  <si>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</si>
  <si>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</si>
  <si>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</si>
  <si>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</si>
  <si>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</si>
  <si>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</si>
  <si>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</si>
  <si>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</si>
  <si>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</si>
  <si>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</si>
  <si>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</si>
  <si>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</si>
  <si>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</si>
  <si>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</si>
  <si>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</si>
  <si>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</si>
  <si>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</si>
  <si>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</si>
  <si>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</si>
  <si>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</si>
  <si>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</si>
  <si>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</si>
  <si>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</si>
  <si>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</si>
  <si>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</si>
  <si>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</si>
  <si>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</si>
  <si>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</si>
  <si>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</si>
  <si>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</si>
  <si>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</si>
  <si>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</si>
  <si>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</si>
  <si>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</si>
  <si>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</si>
  <si>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</si>
  <si>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</si>
  <si>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</si>
  <si>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</si>
  <si>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</si>
  <si>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</si>
  <si>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</si>
  <si>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</si>
  <si>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</si>
  <si>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</si>
  <si>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</si>
  <si>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</si>
  <si>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</si>
  <si>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</si>
  <si>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</si>
  <si>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</si>
  <si>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</si>
  <si>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</si>
  <si>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</si>
  <si>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</si>
  <si>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</si>
  <si>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</si>
  <si>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</si>
  <si>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</si>
  <si>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</si>
  <si>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</si>
  <si>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</si>
  <si>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</si>
  <si>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</si>
  <si>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</si>
  <si>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</si>
  <si>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</si>
  <si>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</si>
  <si>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</si>
  <si>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</si>
  <si>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</si>
  <si>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</si>
  <si>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</si>
  <si>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</si>
  <si>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</si>
  <si>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</si>
  <si>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</si>
  <si>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</si>
  <si>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</si>
  <si>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</si>
  <si>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</si>
  <si>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</si>
  <si>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</si>
  <si>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</si>
  <si>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</si>
  <si>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</si>
  <si>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</si>
  <si>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</si>
  <si>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</si>
  <si>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</si>
  <si>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</si>
  <si>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</si>
  <si>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</si>
  <si>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</si>
  <si>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</si>
  <si>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</si>
  <si>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</si>
  <si>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</si>
  <si>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</si>
  <si>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</si>
  <si>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</si>
  <si>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</si>
  <si>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</si>
  <si>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</si>
  <si>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</si>
  <si>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</si>
  <si>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</si>
  <si>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</si>
  <si>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</si>
  <si>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</si>
  <si>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</si>
  <si>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</si>
  <si>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</si>
  <si>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</si>
  <si>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</si>
  <si>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</si>
  <si>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</si>
  <si>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</si>
  <si>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</si>
  <si>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</si>
  <si>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</si>
  <si>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</si>
  <si>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</si>
  <si>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</si>
  <si>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</si>
  <si>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</si>
  <si>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</si>
  <si>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</si>
  <si>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</si>
  <si>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</si>
  <si>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</si>
  <si>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</si>
  <si>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</si>
  <si>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</si>
  <si>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</si>
  <si>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</si>
  <si>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</si>
  <si>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</si>
  <si>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</si>
  <si>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</si>
  <si>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</si>
  <si>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</si>
  <si>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</si>
  <si>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</si>
  <si>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</si>
  <si>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</si>
  <si>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</si>
  <si>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</si>
  <si>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</si>
  <si>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</si>
  <si>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</si>
  <si>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</si>
  <si>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</si>
  <si>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</si>
  <si>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</si>
  <si>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</si>
  <si>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</si>
  <si>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</si>
  <si>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</si>
  <si>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</si>
  <si>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</si>
  <si>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</si>
  <si>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</si>
  <si>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</si>
  <si>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</si>
  <si>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</si>
  <si>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</si>
  <si>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</si>
  <si>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</si>
  <si>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</si>
  <si>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</si>
  <si>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</si>
  <si>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</si>
  <si>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</si>
  <si>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</si>
  <si>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</si>
  <si>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</si>
  <si>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</si>
  <si>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</si>
  <si>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</si>
  <si>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</si>
  <si>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</si>
  <si>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</si>
  <si>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</si>
  <si>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</si>
  <si>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</si>
  <si>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</si>
  <si>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</si>
  <si>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</si>
  <si>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</si>
  <si>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</si>
  <si>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</si>
  <si>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</si>
  <si>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</si>
  <si>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</si>
  <si>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</si>
  <si>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</si>
  <si>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</si>
  <si>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</si>
  <si>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</si>
  <si>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</si>
  <si>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</si>
  <si>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</si>
  <si>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</si>
  <si>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</si>
  <si>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</si>
  <si>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</si>
  <si>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</si>
  <si>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</si>
  <si>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</si>
  <si>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</si>
  <si>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</si>
  <si>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</si>
  <si>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</si>
  <si>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</si>
  <si>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</si>
  <si>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</si>
  <si>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</si>
  <si>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</si>
  <si>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</si>
  <si>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</si>
  <si>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</si>
  <si>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</si>
  <si>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</si>
  <si>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</si>
  <si>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</si>
  <si>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</si>
  <si>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</si>
  <si>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</si>
  <si>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</si>
  <si>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</si>
  <si>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</si>
  <si>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</si>
  <si>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</si>
  <si>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</si>
  <si>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</si>
  <si>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</si>
  <si>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</si>
  <si>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</si>
  <si>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</si>
  <si>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</si>
  <si>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</si>
  <si>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</si>
  <si>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</si>
  <si>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</si>
  <si>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</si>
  <si>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</si>
  <si>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</si>
  <si>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</si>
  <si>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</si>
  <si>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</si>
  <si>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</si>
  <si>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</si>
  <si>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</si>
  <si>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</si>
  <si>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</si>
  <si>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</si>
  <si>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</si>
  <si>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</si>
  <si>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</si>
  <si>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</si>
  <si>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</si>
  <si>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</si>
  <si>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</si>
  <si>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</si>
  <si>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</si>
  <si>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</si>
  <si>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</si>
  <si>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</si>
  <si>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</si>
  <si>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</si>
  <si>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</si>
  <si>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</si>
  <si>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</si>
  <si>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</si>
  <si>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</si>
  <si>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</si>
  <si>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</si>
  <si>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</si>
  <si>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</si>
  <si>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</si>
  <si>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</si>
  <si>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</si>
  <si>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</si>
  <si>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</si>
  <si>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</si>
  <si>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</si>
  <si>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</si>
  <si>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</si>
  <si>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</si>
  <si>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</si>
  <si>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</si>
  <si>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</si>
  <si>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</si>
  <si>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</si>
  <si>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</si>
  <si>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</si>
  <si>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</si>
  <si>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</si>
  <si>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</si>
  <si>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</si>
  <si>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</si>
  <si>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</si>
  <si>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</si>
  <si>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</si>
  <si>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</si>
  <si>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</si>
  <si>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</si>
  <si>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</si>
  <si>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</si>
  <si>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</si>
  <si>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</si>
  <si>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</si>
  <si>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</si>
  <si>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</si>
  <si>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</si>
  <si>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</si>
  <si>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</si>
  <si>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</si>
  <si>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</si>
  <si>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</si>
  <si>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</si>
  <si>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</si>
  <si>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</si>
  <si>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</si>
  <si>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</si>
  <si>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</si>
  <si>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</si>
  <si>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</si>
  <si>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</si>
  <si>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</si>
  <si>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</si>
  <si>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</si>
  <si>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</si>
  <si>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</si>
  <si>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</si>
  <si>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</si>
  <si>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</si>
  <si>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</si>
  <si>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</si>
  <si>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</si>
  <si>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</si>
  <si>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</si>
  <si>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</si>
  <si>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</si>
  <si>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</si>
  <si>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</si>
  <si>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</si>
  <si>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</si>
  <si>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</si>
  <si>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</si>
  <si>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</si>
  <si>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</si>
  <si>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</si>
  <si>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</si>
  <si>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</si>
  <si>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</si>
  <si>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</si>
  <si>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</si>
  <si>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</si>
  <si>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</si>
  <si>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</si>
  <si>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</si>
  <si>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</si>
  <si>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</si>
  <si>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</si>
  <si>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</si>
  <si>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</si>
  <si>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</si>
  <si>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</si>
  <si>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</si>
  <si>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</si>
  <si>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</si>
  <si>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</si>
  <si>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</si>
  <si>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</si>
  <si>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</si>
  <si>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</si>
  <si>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</si>
  <si>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</si>
  <si>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</si>
  <si>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</si>
  <si>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</si>
  <si>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</si>
  <si>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</si>
  <si>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</si>
  <si>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</si>
  <si>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</si>
  <si>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</si>
  <si>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</si>
  <si>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</si>
  <si>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</si>
  <si>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</si>
  <si>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</si>
  <si>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</si>
  <si>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</si>
  <si>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</si>
  <si>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</si>
  <si>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</si>
  <si>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</si>
  <si>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</si>
  <si>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</si>
  <si>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</si>
  <si>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</si>
  <si>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</si>
  <si>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</si>
  <si>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</si>
  <si>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</si>
  <si>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</si>
  <si>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</si>
  <si>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</si>
  <si>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</si>
  <si>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</si>
  <si>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</si>
  <si>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</si>
  <si>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</si>
  <si>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</si>
  <si>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</si>
  <si>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</si>
  <si>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</si>
  <si>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</si>
  <si>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</si>
  <si>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</si>
  <si>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</si>
  <si>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</si>
  <si>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</si>
  <si>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</si>
  <si>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</si>
  <si>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</si>
  <si>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</si>
  <si>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</si>
  <si>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</si>
  <si>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</si>
  <si>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</si>
  <si>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</si>
  <si>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</si>
  <si>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</si>
  <si>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</si>
  <si>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</si>
  <si>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</si>
  <si>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</si>
  <si>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</si>
  <si>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</si>
  <si>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</si>
  <si>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</si>
  <si>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</si>
  <si>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</si>
  <si>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</si>
  <si>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</si>
  <si>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</si>
  <si>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</si>
  <si>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</si>
  <si>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</si>
  <si>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</si>
  <si>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</si>
  <si>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</si>
  <si>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</si>
  <si>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</si>
  <si>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</si>
  <si>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</si>
  <si>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</si>
  <si>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</si>
  <si>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</si>
  <si>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</si>
  <si>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</si>
  <si>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</si>
  <si>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</si>
  <si>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</si>
  <si>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</si>
  <si>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</si>
  <si>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</si>
  <si>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</si>
  <si>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</si>
  <si>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</si>
  <si>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</si>
  <si>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</si>
  <si>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</si>
  <si>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</si>
  <si>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</si>
  <si>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</si>
  <si>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</si>
  <si>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</si>
  <si>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</si>
  <si>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</si>
  <si>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</si>
  <si>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</si>
  <si>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</si>
  <si>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</si>
  <si>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</si>
  <si>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</si>
  <si>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</si>
  <si>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</si>
  <si>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</si>
  <si>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</si>
  <si>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</si>
  <si>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</si>
  <si>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</si>
  <si>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</si>
  <si>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</si>
  <si>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</si>
  <si>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</si>
  <si>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</si>
  <si>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</si>
  <si>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</si>
  <si>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</si>
  <si>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</si>
  <si>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</si>
  <si>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</si>
  <si>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</si>
  <si>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</si>
  <si>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</si>
  <si>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</si>
  <si>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</si>
  <si>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</si>
  <si>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</si>
  <si>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</si>
  <si>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</si>
  <si>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</si>
  <si>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</si>
  <si>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</si>
  <si>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</si>
  <si>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</si>
  <si>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</si>
  <si>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</si>
  <si>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</si>
  <si>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</si>
  <si>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</si>
  <si>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</si>
  <si>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</si>
  <si>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</si>
  <si>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</si>
  <si>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</si>
  <si>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</si>
  <si>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</si>
  <si>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</si>
  <si>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</si>
  <si>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</si>
  <si>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</si>
  <si>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</si>
  <si>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</si>
  <si>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</si>
  <si>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</si>
  <si>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</si>
  <si>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</si>
  <si>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</si>
  <si>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</si>
  <si>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</si>
  <si>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</si>
  <si>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</si>
  <si>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</si>
  <si>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</si>
  <si>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</si>
  <si>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</si>
  <si>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</si>
  <si>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</si>
  <si>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</si>
  <si>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</si>
  <si>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</si>
  <si>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</si>
  <si>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</si>
  <si>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</si>
  <si>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</si>
  <si>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</si>
  <si>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</si>
  <si>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</si>
  <si>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</si>
  <si>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</si>
  <si>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</si>
  <si>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</si>
  <si>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</si>
  <si>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</si>
  <si>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</si>
  <si>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</si>
  <si>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</si>
  <si>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</si>
  <si>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</si>
  <si>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</si>
  <si>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</si>
  <si>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</si>
  <si>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</si>
  <si>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</si>
  <si>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</si>
  <si>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</si>
  <si>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</si>
  <si>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</si>
  <si>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</si>
  <si>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</si>
  <si>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</si>
  <si>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</si>
  <si>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</si>
  <si>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</si>
  <si>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</si>
  <si>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</si>
  <si>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</si>
  <si>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</si>
  <si>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</si>
  <si>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</si>
  <si>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</si>
  <si>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</si>
  <si>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</si>
  <si>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</si>
  <si>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</si>
  <si>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</si>
  <si>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</si>
  <si>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</si>
  <si>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</si>
  <si>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</si>
  <si>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</si>
  <si>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</si>
  <si>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</si>
  <si>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</si>
  <si>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</si>
  <si>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</si>
  <si>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</si>
  <si>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</si>
  <si>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</si>
  <si>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</si>
  <si>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</si>
  <si>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</si>
  <si>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</si>
  <si>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</si>
  <si>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</si>
  <si>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</si>
  <si>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</si>
  <si>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</si>
  <si>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</si>
  <si>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</si>
  <si>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</si>
  <si>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</si>
  <si>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</si>
  <si>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</si>
  <si>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</si>
  <si>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</si>
  <si>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</si>
  <si>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</si>
  <si>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</si>
  <si>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</si>
  <si>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</si>
  <si>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</si>
  <si>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</si>
  <si>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</si>
  <si>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</si>
  <si>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</si>
  <si>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</si>
  <si>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</si>
  <si>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</si>
  <si>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</si>
  <si>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</si>
  <si>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</si>
  <si>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</si>
  <si>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</si>
  <si>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</si>
  <si>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</si>
  <si>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</si>
  <si>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</si>
  <si>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</si>
  <si>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</si>
  <si>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</si>
  <si>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</si>
  <si>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</si>
  <si>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</si>
  <si>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</si>
  <si>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</si>
  <si>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</si>
  <si>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</si>
  <si>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</si>
  <si>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</si>
  <si>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</si>
  <si>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</si>
  <si>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</si>
  <si>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</si>
  <si>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</si>
  <si>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</si>
  <si>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</si>
  <si>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</si>
  <si>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</si>
  <si>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</si>
  <si>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</si>
  <si>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</si>
  <si>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</si>
  <si>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</si>
  <si>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</si>
  <si>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</si>
  <si>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</si>
  <si>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</si>
  <si>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</si>
  <si>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</si>
  <si>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</si>
  <si>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</si>
  <si>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</si>
  <si>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</si>
  <si>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</si>
  <si>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</si>
  <si>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</si>
  <si>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</si>
  <si>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</si>
  <si>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</si>
  <si>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</si>
  <si>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</si>
  <si>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</si>
  <si>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</si>
  <si>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</si>
  <si>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</si>
  <si>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</si>
  <si>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</si>
  <si>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</si>
  <si>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</si>
  <si>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</si>
  <si>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</si>
  <si>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</si>
  <si>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</si>
  <si>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</si>
  <si>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</si>
  <si>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</si>
  <si>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</si>
  <si>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</si>
  <si>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</si>
  <si>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</si>
  <si>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</si>
  <si>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</si>
  <si>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</si>
  <si>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</si>
  <si>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</si>
  <si>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</si>
  <si>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</si>
  <si>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</si>
  <si>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</si>
  <si>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</si>
  <si>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</si>
  <si>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</si>
  <si>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</si>
  <si>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</si>
  <si>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</si>
  <si>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</si>
  <si>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</si>
  <si>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</si>
  <si>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</si>
  <si>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</si>
  <si>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</si>
  <si>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</si>
  <si>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</si>
  <si>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</si>
  <si>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</si>
  <si>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</si>
  <si>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</si>
  <si>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</si>
  <si>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</si>
  <si>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</si>
  <si>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</si>
  <si>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</si>
  <si>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</si>
  <si>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</si>
  <si>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</si>
  <si>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</si>
  <si>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</si>
  <si>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</si>
  <si>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</si>
  <si>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</si>
  <si>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</si>
  <si>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</si>
  <si>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</si>
  <si>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</si>
  <si>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</si>
  <si>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</si>
  <si>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</si>
  <si>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</si>
  <si>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</si>
  <si>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</si>
  <si>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</si>
  <si>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</si>
  <si>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</si>
  <si>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</si>
  <si>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</si>
  <si>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</si>
  <si>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</si>
  <si>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</si>
  <si>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</si>
  <si>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</si>
  <si>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</si>
  <si>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</si>
  <si>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</si>
  <si>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</si>
  <si>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</si>
  <si>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</si>
  <si>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</si>
  <si>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</si>
  <si>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</si>
  <si>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</si>
  <si>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</si>
  <si>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</si>
  <si>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</si>
  <si>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</si>
  <si>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</si>
  <si>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</si>
  <si>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</si>
  <si>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</si>
  <si>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</si>
  <si>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</si>
  <si>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</si>
  <si>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</si>
  <si>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</si>
  <si>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</si>
  <si>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</si>
  <si>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</si>
  <si>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</si>
  <si>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</si>
  <si>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</si>
  <si>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</si>
  <si>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</si>
  <si>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</si>
  <si>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</si>
  <si>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</si>
  <si>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</si>
  <si>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</si>
  <si>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</si>
  <si>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</si>
  <si>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</si>
  <si>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</si>
  <si>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</si>
  <si>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</si>
  <si>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</si>
  <si>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</si>
  <si>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</si>
  <si>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</si>
  <si>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</si>
  <si>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</si>
  <si>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</si>
  <si>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</si>
  <si>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</si>
  <si>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</si>
  <si>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</si>
  <si>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</si>
  <si>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</si>
  <si>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</si>
  <si>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</si>
  <si>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</si>
  <si>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</si>
  <si>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</si>
  <si>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</si>
  <si>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</si>
  <si>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</si>
  <si>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</si>
  <si>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</si>
  <si>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</si>
  <si>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</si>
  <si>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</si>
  <si>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</si>
  <si>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</si>
  <si>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</si>
  <si>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</si>
  <si>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</si>
  <si>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</si>
  <si>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</si>
  <si>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</si>
  <si>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</si>
  <si>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</si>
  <si>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</si>
  <si>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</si>
  <si>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</si>
  <si>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</si>
  <si>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</si>
  <si>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</si>
  <si>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</si>
  <si>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</si>
  <si>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</si>
  <si>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</si>
  <si>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</si>
  <si>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</si>
  <si>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</si>
  <si>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</si>
  <si>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</si>
  <si>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</si>
  <si>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</si>
  <si>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</si>
  <si>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</si>
  <si>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</si>
  <si>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</si>
  <si>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</si>
  <si>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</si>
  <si>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</si>
  <si>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</si>
  <si>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</si>
  <si>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</si>
  <si>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</si>
  <si>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</si>
  <si>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</si>
  <si>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</si>
  <si>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</si>
  <si>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</si>
  <si>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</si>
  <si>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</si>
  <si>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</si>
  <si>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</si>
  <si>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</si>
  <si>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</si>
  <si>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</si>
  <si>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</si>
  <si>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</si>
  <si>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</si>
  <si>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</si>
  <si>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</si>
  <si>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</si>
  <si>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</si>
  <si>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</si>
  <si>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</si>
  <si>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</si>
  <si>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</si>
  <si>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</si>
  <si>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</si>
  <si>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</si>
  <si>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</si>
  <si>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</si>
  <si>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</si>
  <si>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</si>
  <si>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</si>
  <si>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</si>
  <si>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</si>
  <si>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</si>
  <si>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</si>
  <si>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</si>
  <si>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</si>
  <si>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</si>
  <si>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</si>
  <si>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</si>
  <si>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</si>
  <si>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</si>
  <si>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</si>
  <si>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</si>
  <si>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</si>
  <si>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</si>
  <si>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</si>
  <si>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</si>
  <si>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</si>
  <si>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</si>
  <si>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</si>
  <si>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</si>
  <si>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</si>
  <si>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</si>
  <si>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</si>
  <si>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</si>
  <si>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</si>
  <si>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</si>
  <si>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</si>
  <si>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</si>
  <si>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</si>
  <si>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</si>
  <si>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</si>
  <si>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</si>
  <si>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</si>
  <si>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</si>
  <si>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</si>
  <si>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</si>
  <si>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</si>
  <si>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</si>
  <si>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</si>
  <si>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</si>
  <si>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</si>
  <si>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</si>
  <si>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</si>
  <si>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</si>
  <si>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</si>
  <si>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</si>
  <si>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</si>
  <si>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</si>
  <si>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</si>
  <si>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</si>
  <si>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</si>
  <si>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</si>
  <si>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</si>
  <si>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</si>
  <si>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</si>
  <si>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</si>
  <si>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</si>
  <si>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</si>
  <si>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</si>
  <si>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</si>
  <si>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</si>
  <si>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</si>
  <si>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</si>
  <si>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</si>
  <si>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</si>
  <si>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</si>
  <si>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</si>
  <si>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</si>
  <si>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</si>
  <si>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</si>
  <si>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</si>
  <si>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</si>
  <si>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</si>
  <si>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</si>
  <si>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</si>
  <si>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</si>
  <si>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</si>
  <si>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</si>
  <si>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</si>
  <si>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</si>
  <si>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</si>
  <si>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</si>
  <si>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</si>
  <si>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</si>
  <si>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</si>
  <si>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</si>
  <si>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</si>
  <si>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</si>
  <si>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</si>
  <si>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</si>
  <si>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</si>
  <si>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</si>
  <si>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</si>
  <si>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</si>
  <si>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</si>
  <si>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</si>
  <si>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</si>
  <si>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</si>
  <si>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</si>
  <si>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</si>
  <si>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</si>
  <si>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</si>
  <si>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</si>
  <si>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</si>
  <si>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</si>
  <si>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</si>
  <si>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</si>
  <si>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</si>
  <si>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</si>
  <si>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</si>
  <si>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</si>
  <si>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</si>
  <si>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</si>
  <si>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</si>
  <si>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</si>
  <si>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</si>
  <si>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</si>
  <si>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</si>
  <si>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</si>
  <si>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</si>
  <si>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</si>
  <si>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</si>
  <si>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</si>
  <si>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</si>
  <si>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</si>
  <si>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</si>
  <si>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</si>
  <si>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</si>
  <si>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</si>
  <si>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</si>
  <si>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</si>
  <si>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</si>
  <si>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</si>
  <si>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</si>
  <si>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</si>
  <si>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</si>
  <si>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</si>
  <si>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</si>
  <si>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</si>
  <si>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</si>
  <si>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</si>
  <si>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</si>
  <si>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</si>
  <si>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</si>
  <si>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</si>
  <si>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</si>
  <si>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</si>
  <si>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</si>
  <si>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</si>
  <si>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</si>
  <si>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</si>
  <si>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</si>
  <si>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</si>
  <si>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</si>
  <si>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</si>
  <si>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</si>
  <si>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</si>
  <si>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</si>
  <si>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</si>
  <si>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</si>
  <si>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</si>
  <si>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</si>
  <si>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</si>
  <si>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</si>
  <si>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</si>
  <si>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</si>
  <si>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</si>
  <si>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</si>
  <si>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</si>
  <si>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</si>
  <si>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</si>
  <si>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</si>
  <si>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</si>
  <si>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</si>
  <si>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</si>
  <si>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</si>
  <si>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</si>
  <si>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</si>
  <si>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</si>
  <si>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</si>
  <si>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</si>
  <si>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</si>
  <si>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</si>
  <si>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</si>
  <si>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</si>
  <si>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</si>
  <si>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</si>
  <si>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</si>
  <si>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</si>
  <si>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</si>
  <si>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</si>
  <si>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</si>
  <si>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</si>
  <si>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</si>
  <si>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</si>
  <si>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</si>
  <si>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</si>
  <si>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</si>
  <si>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</si>
  <si>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</si>
  <si>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</si>
  <si>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</si>
  <si>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</si>
  <si>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</si>
  <si>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</si>
  <si>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</si>
  <si>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</si>
  <si>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</si>
  <si>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</si>
  <si>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</si>
  <si>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</si>
  <si>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</si>
  <si>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</si>
  <si>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</si>
  <si>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</si>
  <si>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</si>
  <si>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</si>
  <si>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</si>
  <si>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</si>
  <si>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</si>
  <si>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</si>
  <si>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</si>
  <si>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</si>
  <si>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</si>
  <si>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</si>
  <si>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</si>
  <si>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</si>
  <si>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</si>
  <si>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</si>
  <si>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</si>
  <si>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</si>
  <si>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</si>
  <si>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</si>
  <si>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</si>
  <si>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</si>
  <si>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</si>
  <si>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</si>
  <si>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</si>
  <si>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</si>
  <si>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</si>
  <si>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</si>
  <si>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</si>
  <si>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</si>
  <si>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</si>
  <si>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</si>
  <si>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</si>
  <si>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</si>
  <si>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</si>
  <si>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</si>
  <si>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</si>
  <si>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</si>
  <si>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</si>
  <si>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</si>
  <si>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</si>
  <si>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</si>
  <si>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</si>
  <si>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</si>
  <si>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</si>
  <si>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</si>
  <si>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</si>
  <si>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</si>
  <si>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</si>
  <si>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</si>
  <si>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</si>
  <si>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</si>
  <si>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</si>
  <si>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</si>
  <si>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</si>
  <si>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</si>
  <si>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</si>
  <si>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</si>
  <si>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</si>
  <si>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</si>
  <si>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</si>
  <si>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</si>
  <si>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</si>
  <si>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</si>
  <si>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</si>
  <si>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</si>
  <si>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</si>
  <si>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</si>
  <si>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</si>
  <si>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</si>
  <si>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</si>
  <si>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</si>
  <si>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</si>
  <si>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</si>
  <si>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</si>
  <si>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</si>
  <si>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</si>
  <si>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</si>
  <si>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</si>
  <si>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</si>
  <si>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</si>
  <si>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</si>
  <si>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</si>
  <si>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</si>
  <si>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</si>
  <si>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</si>
  <si>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</si>
  <si>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</si>
  <si>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</si>
  <si>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</si>
  <si>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</si>
  <si>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</si>
  <si>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</si>
  <si>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</si>
  <si>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</si>
  <si>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</si>
  <si>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</si>
  <si>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</si>
  <si>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</si>
  <si>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</si>
  <si>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</si>
  <si>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</si>
  <si>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</si>
  <si>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</si>
  <si>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</si>
  <si>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</si>
  <si>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</si>
  <si>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</si>
  <si>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</si>
  <si>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</si>
  <si>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</si>
  <si>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</si>
  <si>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</si>
  <si>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</si>
  <si>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</si>
  <si>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</si>
  <si>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</si>
  <si>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</si>
  <si>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</si>
  <si>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</si>
  <si>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</si>
  <si>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</si>
  <si>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</si>
  <si>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</si>
  <si>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</si>
  <si>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</si>
  <si>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</si>
  <si>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</si>
  <si>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</si>
  <si>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</si>
  <si>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</si>
  <si>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</si>
  <si>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</si>
  <si>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</si>
  <si>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</si>
  <si>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</si>
  <si>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</si>
  <si>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</si>
  <si>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</si>
  <si>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</si>
  <si>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</si>
  <si>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</si>
  <si>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</si>
  <si>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</si>
  <si>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</si>
  <si>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</si>
  <si>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</si>
  <si>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</si>
  <si>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</si>
  <si>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</si>
  <si>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</si>
  <si>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</si>
  <si>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</si>
  <si>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</si>
  <si>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</si>
  <si>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</si>
  <si>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</si>
  <si>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</si>
  <si>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</si>
  <si>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</si>
  <si>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</si>
  <si>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</si>
  <si>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</si>
  <si>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</si>
  <si>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</si>
  <si>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</si>
  <si>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</si>
  <si>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</si>
  <si>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</si>
  <si>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</si>
  <si>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</si>
  <si>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</si>
  <si>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</si>
  <si>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</si>
  <si>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</si>
  <si>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</si>
  <si>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</si>
  <si>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</si>
  <si>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</si>
  <si>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</si>
  <si>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</si>
  <si>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</si>
  <si>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</si>
  <si>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</si>
  <si>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</si>
  <si>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</si>
  <si>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</si>
  <si>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</si>
  <si>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</si>
  <si>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</si>
  <si>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</si>
  <si>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</si>
  <si>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</si>
  <si>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</si>
  <si>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</si>
  <si>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</si>
  <si>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</si>
  <si>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</si>
  <si>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</si>
  <si>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</si>
  <si>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</si>
  <si>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</si>
  <si>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</si>
  <si>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</si>
  <si>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</si>
  <si>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</si>
  <si>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</si>
  <si>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</si>
  <si>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</si>
  <si>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</si>
  <si>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</si>
  <si>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</si>
  <si>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</si>
  <si>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</si>
  <si>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</si>
  <si>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</si>
  <si>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</si>
  <si>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</si>
  <si>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</si>
  <si>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</si>
  <si>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</si>
  <si>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</si>
  <si>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</si>
  <si>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</si>
  <si>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</si>
  <si>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</si>
  <si>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</si>
  <si>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</si>
  <si>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</si>
  <si>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</si>
  <si>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</si>
  <si>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</si>
  <si>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</si>
  <si>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</si>
  <si>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</si>
  <si>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</si>
  <si>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</si>
  <si>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</si>
  <si>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</si>
  <si>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</si>
  <si>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</si>
  <si>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</si>
  <si>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</si>
  <si>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</si>
  <si>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</si>
  <si>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</si>
  <si>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</si>
  <si>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</si>
  <si>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</si>
  <si>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</si>
  <si>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</si>
  <si>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</si>
  <si>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</si>
  <si>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</si>
  <si>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</si>
  <si>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</si>
  <si>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</si>
  <si>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</si>
  <si>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</si>
  <si>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</si>
  <si>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</si>
  <si>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</si>
  <si>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</si>
  <si>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</si>
  <si>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</si>
  <si>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</si>
  <si>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</si>
  <si>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</si>
  <si>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</si>
  <si>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</si>
  <si>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</si>
  <si>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</si>
  <si>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</si>
  <si>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</si>
  <si>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</si>
  <si>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</si>
  <si>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</si>
  <si>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</si>
  <si>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</si>
  <si>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</si>
  <si>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</si>
  <si>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</si>
  <si>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</si>
  <si>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</si>
  <si>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</si>
  <si>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</si>
  <si>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</si>
  <si>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</si>
  <si>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</si>
  <si>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</si>
  <si>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</si>
  <si>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</si>
  <si>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</si>
  <si>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</si>
  <si>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</si>
  <si>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</si>
  <si>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</si>
  <si>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</si>
  <si>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</si>
  <si>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</si>
  <si>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</si>
  <si>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</si>
  <si>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</si>
  <si>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</si>
  <si>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</si>
  <si>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</si>
  <si>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</si>
  <si>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</si>
  <si>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</si>
  <si>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</si>
  <si>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</si>
  <si>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</si>
  <si>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</si>
  <si>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</si>
  <si>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</si>
  <si>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</si>
  <si>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</si>
  <si>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</si>
  <si>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</si>
  <si>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</si>
  <si>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</si>
  <si>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</si>
  <si>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</si>
  <si>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</si>
  <si>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</si>
  <si>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</si>
  <si>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</si>
  <si>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</si>
  <si>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</si>
  <si>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</si>
  <si>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</si>
  <si>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</si>
  <si>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</si>
  <si>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</si>
  <si>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</si>
  <si>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</si>
  <si>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</si>
  <si>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</si>
  <si>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</si>
  <si>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</si>
  <si>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</si>
  <si>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</si>
  <si>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</si>
  <si>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</si>
  <si>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</si>
  <si>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</si>
  <si>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</si>
  <si>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</si>
  <si>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</si>
  <si>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</si>
  <si>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</si>
  <si>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</si>
  <si>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</si>
  <si>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</si>
  <si>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</si>
  <si>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</si>
  <si>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</si>
  <si>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</si>
  <si>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</si>
  <si>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</si>
  <si>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</si>
  <si>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</si>
  <si>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</si>
  <si>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</si>
  <si>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</si>
  <si>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</si>
  <si>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</si>
  <si>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</si>
  <si>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</si>
  <si>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</si>
  <si>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</si>
  <si>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</si>
  <si>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</si>
  <si>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</si>
  <si>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</si>
  <si>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</si>
  <si>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</si>
  <si>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</si>
  <si>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</si>
  <si>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</si>
  <si>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</si>
  <si>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</si>
  <si>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</si>
  <si>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</si>
  <si>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</si>
  <si>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</si>
  <si>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</si>
  <si>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</si>
  <si>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</si>
  <si>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</si>
  <si>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</si>
  <si>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</si>
  <si>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</si>
  <si>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</si>
  <si>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</si>
  <si>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</si>
  <si>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</si>
  <si>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</si>
  <si>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</si>
  <si>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</si>
  <si>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</si>
  <si>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</si>
  <si>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</si>
  <si>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</si>
  <si>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</si>
  <si>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</si>
  <si>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</si>
  <si>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</si>
  <si>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</si>
  <si>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</si>
  <si>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</si>
  <si>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</si>
  <si>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</si>
  <si>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</si>
  <si>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</si>
  <si>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</si>
  <si>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</si>
  <si>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</si>
  <si>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</si>
  <si>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</si>
  <si>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</si>
  <si>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</si>
  <si>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</si>
  <si>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</si>
  <si>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</si>
  <si>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</si>
  <si>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</si>
  <si>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</si>
  <si>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</si>
  <si>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</si>
  <si>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</si>
  <si>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</si>
  <si>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</si>
  <si>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</si>
  <si>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</si>
  <si>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</si>
  <si>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</si>
  <si>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</si>
  <si>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</si>
  <si>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</si>
  <si>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</si>
  <si>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</si>
  <si>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</si>
  <si>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</si>
  <si>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</si>
  <si>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</si>
  <si>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</si>
  <si>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</si>
  <si>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</si>
  <si>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</si>
  <si>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</si>
  <si>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</si>
  <si>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</si>
  <si>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</si>
  <si>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</si>
  <si>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</si>
  <si>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</si>
  <si>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</si>
  <si>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</si>
  <si>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</si>
  <si>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</si>
  <si>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</si>
  <si>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</si>
  <si>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</si>
  <si>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</si>
  <si>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</si>
  <si>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</si>
  <si>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</si>
  <si>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</si>
  <si>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</si>
  <si>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</si>
  <si>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</si>
  <si>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</si>
  <si>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</si>
  <si>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</si>
  <si>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</si>
  <si>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</si>
  <si>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</si>
  <si>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</si>
  <si>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</si>
  <si>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</si>
  <si>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</si>
  <si>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</si>
  <si>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</si>
  <si>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</si>
  <si>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</si>
  <si>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</si>
  <si>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</si>
  <si>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</si>
  <si>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</si>
  <si>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</si>
  <si>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</si>
  <si>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</si>
  <si>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</si>
  <si>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</si>
  <si>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</si>
  <si>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</si>
  <si>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</si>
  <si>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</si>
  <si>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</si>
  <si>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</si>
  <si>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</si>
  <si>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</si>
  <si>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</si>
  <si>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</si>
  <si>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</si>
  <si>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</si>
  <si>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</si>
  <si>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</si>
  <si>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</si>
  <si>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</si>
  <si>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</si>
  <si>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</si>
  <si>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</si>
  <si>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</si>
  <si>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</si>
  <si>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</si>
  <si>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</si>
  <si>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</si>
  <si>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</si>
  <si>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</si>
  <si>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</si>
  <si>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</si>
  <si>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</si>
  <si>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</si>
  <si>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</si>
  <si>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</si>
  <si>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</si>
  <si>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</si>
  <si>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</si>
  <si>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</si>
  <si>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</si>
  <si>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</si>
  <si>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</si>
  <si>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</si>
  <si>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</si>
  <si>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</si>
  <si>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</si>
  <si>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</si>
  <si>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</si>
  <si>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</si>
  <si>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</si>
  <si>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</si>
  <si>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</si>
  <si>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</si>
  <si>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</si>
  <si>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</si>
  <si>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</si>
  <si>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</si>
  <si>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</si>
  <si>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</si>
  <si>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</si>
  <si>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</si>
  <si>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</si>
  <si>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</si>
  <si>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</si>
  <si>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</si>
  <si>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</si>
  <si>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</si>
  <si>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</si>
  <si>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</si>
  <si>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</si>
  <si>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</si>
  <si>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</si>
  <si>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</si>
  <si>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</si>
  <si>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</si>
  <si>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</si>
  <si>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</si>
  <si>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</si>
  <si>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</si>
  <si>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</si>
  <si>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</si>
  <si>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</si>
  <si>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</si>
  <si>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</si>
  <si>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</si>
  <si>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</si>
  <si>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</si>
  <si>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</si>
  <si>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</si>
  <si>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</si>
  <si>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</si>
  <si>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</si>
  <si>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</si>
  <si>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</si>
  <si>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</si>
  <si>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</si>
  <si>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</si>
  <si>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</si>
  <si>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</si>
  <si>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</si>
  <si>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</si>
  <si>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</si>
  <si>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</si>
  <si>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</si>
  <si>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</si>
  <si>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</si>
  <si>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</si>
  <si>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</si>
  <si>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</si>
  <si>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</si>
  <si>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</si>
  <si>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</si>
  <si>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</si>
  <si>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</si>
  <si>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</si>
  <si>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</si>
  <si>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</si>
  <si>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</si>
  <si>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</si>
  <si>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</si>
  <si>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</si>
  <si>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</si>
  <si>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</si>
  <si>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</si>
  <si>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</si>
  <si>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</si>
  <si>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</si>
  <si>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</si>
  <si>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</si>
  <si>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</si>
  <si>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</si>
  <si>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</si>
  <si>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</si>
  <si>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</si>
  <si>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</si>
  <si>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</si>
  <si>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</si>
  <si>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</si>
  <si>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</si>
  <si>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</si>
  <si>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</si>
  <si>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</si>
  <si>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</si>
  <si>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</si>
  <si>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</si>
  <si>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</si>
  <si>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</si>
  <si>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</si>
  <si>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</si>
  <si>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</si>
  <si>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</si>
  <si>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</si>
  <si>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</si>
  <si>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</si>
  <si>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</si>
  <si>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</si>
  <si>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</si>
  <si>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</si>
  <si>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</si>
  <si>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</si>
  <si>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</si>
  <si>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</si>
  <si>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</si>
  <si>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</si>
  <si>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</si>
  <si>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</si>
  <si>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</si>
  <si>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</si>
  <si>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</si>
  <si>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</si>
  <si>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</si>
  <si>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</si>
  <si>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</si>
  <si>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</si>
  <si>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</si>
  <si>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</si>
  <si>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</si>
  <si>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</si>
  <si>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</si>
  <si>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</si>
  <si>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</si>
  <si>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</si>
  <si>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</si>
  <si>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</si>
  <si>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</si>
  <si>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</si>
  <si>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</si>
  <si>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</si>
  <si>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</si>
  <si>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</si>
  <si>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</si>
  <si>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</si>
  <si>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</si>
  <si>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</si>
  <si>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</si>
  <si>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</si>
  <si>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</si>
  <si>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</si>
  <si>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</si>
  <si>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</si>
  <si>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</si>
  <si>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</si>
  <si>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</si>
  <si>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</si>
  <si>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</si>
  <si>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</si>
  <si>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</si>
  <si>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</si>
  <si>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</si>
  <si>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</si>
  <si>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</si>
  <si>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</si>
  <si>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</si>
  <si>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</si>
  <si>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</si>
  <si>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</si>
  <si>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</si>
  <si>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</si>
  <si>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</si>
  <si>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</si>
  <si>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</si>
  <si>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</si>
  <si>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</si>
  <si>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</si>
  <si>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</si>
  <si>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</si>
  <si>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</si>
  <si>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</si>
  <si>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</si>
  <si>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</si>
  <si>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</si>
  <si>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</si>
  <si>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</si>
  <si>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</si>
  <si>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</si>
  <si>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</si>
  <si>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</si>
  <si>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</si>
  <si>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</si>
  <si>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</si>
  <si>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</si>
  <si>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</si>
  <si>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</si>
  <si>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</si>
  <si>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</si>
  <si>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</si>
  <si>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</si>
  <si>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</si>
  <si>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</si>
  <si>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</si>
  <si>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</si>
  <si>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</si>
  <si>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</si>
  <si>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</si>
  <si>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</si>
  <si>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</si>
  <si>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</si>
  <si>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</si>
  <si>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</si>
  <si>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</si>
  <si>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</si>
  <si>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</si>
  <si>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</si>
  <si>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</si>
  <si>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</si>
  <si>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</si>
  <si>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</si>
  <si>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</si>
  <si>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</si>
  <si>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</si>
  <si>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</si>
  <si>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</si>
  <si>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</si>
  <si>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</si>
  <si>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</si>
  <si>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</si>
  <si>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</si>
  <si>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</si>
  <si>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</si>
  <si>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</si>
  <si>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</si>
  <si>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</si>
  <si>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</si>
  <si>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</si>
  <si>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</si>
  <si>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</si>
  <si>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</si>
  <si>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</si>
  <si>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</si>
  <si>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</si>
  <si>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</si>
  <si>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</si>
  <si>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</si>
  <si>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</si>
  <si>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</si>
  <si>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</si>
  <si>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</si>
  <si>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</si>
  <si>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</si>
  <si>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</si>
  <si>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</si>
  <si>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</si>
  <si>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</si>
  <si>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</si>
  <si>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</si>
  <si>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</si>
  <si>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</si>
  <si>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</si>
  <si>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</si>
  <si>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</si>
  <si>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</si>
  <si>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</si>
  <si>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</si>
  <si>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</si>
  <si>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</si>
  <si>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</si>
  <si>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</si>
  <si>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</si>
  <si>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</si>
  <si>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</si>
  <si>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</si>
  <si>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</si>
  <si>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</si>
  <si>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</si>
  <si>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</si>
  <si>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</si>
  <si>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</si>
  <si>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</si>
  <si>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</si>
  <si>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</si>
  <si>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</si>
  <si>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</si>
  <si>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</si>
  <si>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</si>
  <si>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</si>
  <si>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</si>
  <si>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</si>
  <si>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</si>
  <si>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</si>
  <si>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</si>
  <si>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</si>
  <si>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</si>
  <si>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</si>
  <si>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</si>
  <si>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</si>
  <si>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</si>
  <si>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</si>
  <si>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</si>
  <si>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</si>
  <si>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</si>
  <si>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</si>
  <si>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</si>
  <si>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</si>
  <si>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</si>
  <si>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</si>
  <si>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</si>
  <si>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</si>
  <si>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</si>
  <si>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</si>
  <si>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</si>
  <si>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</si>
  <si>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</si>
  <si>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</si>
  <si>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</si>
  <si>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</si>
  <si>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</si>
  <si>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</si>
  <si>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</si>
  <si>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</si>
  <si>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</si>
  <si>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</si>
  <si>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</si>
  <si>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</si>
  <si>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</si>
  <si>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</si>
  <si>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</si>
  <si>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</si>
  <si>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</si>
  <si>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</si>
  <si>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</si>
  <si>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</si>
  <si>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</si>
  <si>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</si>
  <si>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</si>
  <si>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</si>
  <si>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</si>
  <si>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</si>
  <si>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</si>
  <si>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</si>
  <si>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</si>
  <si>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</si>
  <si>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</si>
  <si>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</si>
  <si>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</si>
  <si>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</si>
  <si>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</si>
  <si>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</si>
  <si>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</si>
  <si>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</si>
  <si>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</si>
  <si>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</si>
  <si>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</si>
  <si>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</si>
  <si>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</si>
  <si>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</si>
  <si>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</si>
  <si>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</si>
  <si>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</si>
  <si>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</si>
  <si>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</si>
  <si>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</si>
  <si>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</si>
  <si>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</si>
  <si>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</si>
  <si>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</si>
  <si>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</si>
  <si>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</si>
  <si>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</si>
  <si>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</si>
  <si>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</si>
  <si>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</si>
  <si>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</si>
  <si>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</si>
  <si>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</si>
  <si>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</si>
  <si>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</si>
  <si>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</si>
  <si>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</si>
  <si>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</si>
  <si>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</si>
  <si>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</si>
  <si>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</si>
  <si>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</si>
  <si>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</si>
  <si>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</si>
  <si>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</si>
  <si>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</si>
  <si>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</si>
  <si>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</si>
  <si>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</si>
  <si>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</si>
  <si>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</si>
  <si>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</si>
  <si>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</si>
  <si>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</si>
  <si>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</si>
  <si>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</si>
  <si>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</si>
  <si>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</si>
  <si>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</si>
  <si>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</si>
  <si>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</si>
  <si>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</si>
  <si>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</si>
  <si>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</si>
  <si>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</si>
  <si>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</si>
  <si>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</si>
  <si>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</si>
  <si>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</si>
  <si>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</si>
  <si>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</si>
  <si>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</si>
  <si>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</si>
  <si>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</si>
  <si>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</si>
  <si>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</si>
  <si>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</si>
  <si>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</si>
  <si>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</si>
  <si>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</si>
  <si>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</si>
  <si>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</si>
  <si>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</si>
  <si>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</si>
  <si>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</si>
  <si>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</si>
  <si>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</si>
  <si>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</si>
  <si>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</si>
  <si>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</si>
  <si>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</si>
  <si>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</si>
  <si>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</si>
  <si>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</si>
  <si>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</si>
  <si>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</si>
  <si>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</si>
  <si>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</si>
  <si>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</si>
  <si>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</si>
  <si>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</si>
  <si>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</si>
  <si>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</si>
  <si>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</si>
  <si>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</si>
  <si>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</si>
  <si>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</si>
  <si>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</si>
  <si>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</si>
  <si>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</si>
  <si>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</si>
  <si>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</si>
  <si>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</si>
  <si>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</si>
  <si>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</si>
  <si>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</si>
  <si>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</si>
  <si>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</si>
  <si>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</si>
  <si>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</si>
  <si>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</si>
  <si>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</si>
  <si>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</si>
  <si>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</si>
  <si>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</si>
  <si>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</si>
  <si>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</si>
  <si>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</si>
  <si>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</si>
  <si>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</si>
  <si>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</si>
  <si>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</si>
  <si>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</si>
  <si>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</si>
  <si>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</si>
  <si>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</si>
  <si>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</si>
  <si>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</si>
  <si>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</si>
  <si>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</si>
  <si>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</si>
  <si>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</si>
  <si>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</si>
  <si>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</si>
  <si>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</si>
  <si>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</si>
  <si>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</si>
  <si>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</si>
  <si>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</si>
  <si>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</si>
  <si>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</si>
  <si>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</si>
  <si>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</si>
  <si>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</si>
  <si>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</si>
  <si>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</si>
  <si>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</si>
  <si>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</si>
  <si>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</si>
  <si>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</si>
  <si>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</si>
  <si>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</si>
  <si>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</si>
  <si>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</si>
  <si>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</si>
  <si>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</si>
  <si>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</si>
  <si>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</si>
  <si>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</si>
  <si>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</si>
  <si>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</si>
  <si>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</si>
  <si>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</si>
  <si>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</si>
  <si>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</si>
  <si>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</si>
  <si>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</si>
  <si>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</si>
  <si>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</si>
  <si>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</si>
  <si>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</si>
  <si>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</si>
  <si>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</si>
  <si>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</si>
  <si>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</si>
  <si>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</si>
  <si>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</si>
  <si>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</si>
  <si>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</si>
  <si>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</si>
  <si>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</si>
  <si>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</si>
  <si>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</si>
  <si>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</si>
  <si>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</si>
  <si>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</si>
  <si>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</si>
  <si>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</si>
  <si>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</si>
  <si>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</si>
  <si>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</si>
  <si>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</si>
  <si>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</si>
  <si>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</si>
  <si>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</si>
  <si>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</si>
  <si>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</si>
  <si>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</si>
  <si>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</si>
  <si>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</si>
  <si>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</si>
  <si>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</si>
  <si>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</si>
  <si>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</si>
  <si>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</si>
  <si>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</si>
  <si>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</si>
  <si>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</si>
  <si>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</si>
  <si>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</si>
  <si>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</si>
  <si>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</si>
  <si>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</si>
  <si>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</si>
  <si>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</si>
  <si>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</si>
  <si>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</si>
  <si>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</si>
  <si>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</si>
  <si>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</si>
  <si>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</si>
  <si>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</si>
  <si>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</si>
  <si>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</si>
  <si>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</si>
  <si>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</si>
  <si>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</si>
  <si>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</si>
  <si>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</si>
  <si>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</si>
  <si>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</si>
  <si>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</si>
  <si>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</si>
  <si>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</si>
  <si>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</si>
  <si>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</si>
  <si>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</si>
  <si>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</si>
  <si>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</si>
  <si>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</si>
  <si>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</si>
  <si>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</si>
  <si>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</si>
  <si>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</si>
  <si>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</si>
  <si>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</si>
  <si>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</si>
  <si>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</si>
  <si>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</si>
  <si>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</si>
  <si>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</si>
  <si>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</si>
  <si>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</si>
  <si>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</si>
  <si>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</si>
  <si>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</si>
  <si>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</si>
  <si>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</si>
  <si>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</si>
  <si>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</si>
  <si>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</si>
  <si>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</si>
  <si>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</si>
  <si>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</si>
  <si>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</si>
  <si>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</si>
  <si>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</si>
  <si>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</si>
  <si>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</si>
  <si>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</si>
  <si>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</si>
  <si>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</si>
  <si>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</si>
  <si>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</si>
  <si>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</si>
  <si>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</si>
  <si>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</si>
  <si>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</si>
  <si>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</si>
  <si>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</si>
  <si>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</si>
  <si>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</si>
  <si>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</si>
  <si>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</si>
  <si>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</si>
  <si>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</si>
  <si>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</si>
  <si>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</si>
  <si>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</si>
  <si>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</si>
  <si>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</si>
  <si>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</si>
  <si>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</si>
  <si>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</si>
  <si>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</si>
  <si>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</si>
  <si>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</si>
  <si>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</si>
  <si>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</si>
  <si>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</si>
  <si>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</si>
  <si>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</si>
  <si>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</si>
  <si>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</si>
  <si>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</si>
  <si>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</si>
  <si>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</si>
  <si>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</si>
  <si>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</si>
  <si>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</si>
  <si>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</si>
  <si>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</si>
  <si>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</si>
  <si>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</si>
  <si>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</si>
  <si>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</si>
  <si>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</si>
  <si>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</si>
  <si>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</si>
  <si>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</si>
  <si>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</si>
  <si>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</si>
  <si>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</si>
  <si>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</si>
  <si>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</si>
  <si>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</si>
  <si>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</si>
  <si>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</si>
  <si>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</si>
  <si>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</si>
  <si>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</si>
  <si>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</si>
  <si>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</si>
  <si>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</si>
  <si>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</si>
  <si>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</si>
  <si>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</si>
  <si>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</si>
  <si>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</si>
  <si>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</si>
  <si>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</si>
  <si>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</si>
  <si>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</si>
  <si>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</si>
  <si>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</si>
  <si>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</si>
  <si>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</si>
  <si>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</si>
  <si>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</si>
  <si>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</si>
  <si>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</si>
  <si>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</si>
  <si>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</si>
  <si>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</si>
  <si>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</si>
  <si>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</si>
  <si>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</si>
  <si>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</si>
  <si>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</si>
  <si>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</si>
  <si>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</si>
  <si>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</si>
  <si>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</si>
  <si>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</si>
  <si>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</si>
  <si>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</si>
  <si>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</si>
  <si>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</si>
  <si>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</si>
  <si>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</si>
  <si>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</si>
  <si>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</si>
  <si>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</si>
  <si>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</si>
  <si>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</si>
  <si>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</si>
  <si>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</si>
  <si>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</si>
  <si>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</si>
  <si>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</si>
  <si>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</si>
  <si>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</si>
  <si>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</si>
  <si>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</si>
  <si>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</si>
  <si>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</si>
  <si>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</si>
  <si>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</si>
  <si>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</si>
  <si>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</si>
  <si>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</si>
  <si>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</si>
  <si>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</si>
  <si>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</si>
  <si>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</si>
  <si>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</si>
  <si>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</si>
  <si>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</si>
  <si>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</si>
  <si>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</si>
  <si>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</si>
  <si>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</si>
  <si>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</si>
  <si>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</si>
  <si>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</si>
  <si>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</si>
  <si>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</si>
  <si>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</si>
  <si>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</si>
  <si>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</si>
  <si>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</si>
  <si>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</si>
  <si>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</si>
  <si>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</si>
  <si>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</si>
  <si>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</si>
  <si>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</si>
  <si>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</si>
  <si>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</si>
  <si>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</si>
  <si>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</si>
  <si>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</si>
  <si>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</si>
  <si>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</si>
  <si>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</si>
  <si>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</si>
  <si>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</si>
  <si>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</si>
  <si>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</si>
  <si>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</si>
  <si>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</si>
  <si>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</si>
  <si>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</si>
  <si>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</si>
  <si>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</si>
  <si>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</si>
  <si>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</si>
  <si>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</si>
  <si>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</si>
  <si>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</si>
  <si>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</si>
  <si>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</si>
  <si>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</si>
  <si>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</si>
  <si>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</si>
  <si>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</si>
  <si>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</si>
  <si>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</si>
  <si>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</si>
  <si>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</si>
  <si>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</si>
  <si>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</si>
  <si>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</si>
  <si>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</si>
  <si>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</si>
  <si>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</si>
  <si>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</si>
  <si>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</si>
  <si>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</si>
  <si>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</si>
  <si>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</si>
  <si>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</si>
  <si>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</si>
  <si>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</si>
  <si>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</si>
  <si>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</si>
  <si>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</si>
  <si>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</si>
  <si>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</si>
  <si>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</si>
  <si>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</si>
  <si>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</si>
  <si>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</si>
  <si>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</si>
  <si>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</si>
  <si>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</si>
  <si>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</si>
  <si>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</si>
  <si>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</si>
  <si>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</si>
  <si>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</si>
  <si>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</si>
  <si>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</si>
  <si>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</si>
  <si>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</si>
  <si>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</si>
  <si>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</si>
  <si>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</si>
  <si>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</si>
  <si>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</si>
  <si>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</si>
  <si>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</si>
  <si>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</si>
  <si>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</si>
  <si>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</si>
  <si>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</si>
  <si>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</si>
  <si>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</si>
  <si>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</si>
  <si>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</si>
  <si>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</si>
  <si>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</si>
  <si>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</si>
  <si>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</si>
  <si>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</si>
  <si>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</si>
  <si>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</si>
  <si>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</si>
  <si>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</si>
  <si>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</si>
  <si>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</si>
  <si>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</si>
  <si>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</si>
  <si>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</si>
  <si>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</si>
  <si>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</si>
  <si>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</si>
  <si>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</si>
  <si>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</si>
  <si>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</si>
  <si>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</si>
  <si>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</si>
  <si>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</si>
  <si>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</si>
  <si>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</si>
  <si>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</si>
  <si>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</si>
  <si>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</si>
  <si>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</si>
  <si>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</si>
  <si>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</si>
  <si>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</si>
  <si>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</si>
  <si>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</si>
  <si>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</si>
  <si>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</si>
  <si>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</si>
  <si>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</si>
  <si>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</si>
  <si>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</si>
  <si>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</si>
  <si>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</si>
  <si>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</si>
  <si>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</si>
  <si>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</si>
  <si>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</si>
  <si>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</si>
  <si>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</si>
  <si>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</si>
  <si>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</si>
  <si>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</si>
  <si>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</si>
  <si>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</si>
  <si>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</si>
  <si>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</si>
  <si>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</si>
  <si>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</si>
  <si>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</si>
  <si>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</si>
  <si>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</si>
  <si>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</si>
  <si>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</si>
  <si>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</si>
  <si>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</si>
  <si>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</si>
  <si>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</si>
  <si>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</si>
  <si>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</si>
  <si>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</si>
  <si>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</si>
  <si>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</si>
  <si>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</si>
  <si>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</si>
  <si>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</si>
  <si>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</si>
  <si>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</si>
  <si>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</si>
  <si>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</si>
  <si>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</si>
  <si>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</si>
  <si>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</si>
  <si>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</si>
  <si>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</si>
  <si>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</si>
  <si>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</si>
  <si>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</si>
  <si>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</si>
  <si>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</si>
  <si>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</si>
  <si>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</si>
  <si>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</si>
  <si>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</si>
  <si>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</si>
  <si>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</si>
  <si>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</si>
  <si>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</si>
  <si>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</si>
  <si>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</si>
  <si>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</si>
  <si>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</si>
  <si>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</si>
  <si>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</si>
  <si>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</si>
  <si>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</si>
  <si>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</si>
  <si>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</si>
  <si>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</si>
  <si>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</si>
  <si>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</si>
  <si>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</si>
  <si>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</si>
  <si>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</si>
  <si>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</si>
  <si>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</si>
  <si>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</si>
  <si>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</si>
  <si>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</si>
  <si>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</si>
  <si>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</si>
  <si>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</si>
  <si>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</si>
  <si>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</si>
  <si>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</si>
  <si>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</si>
  <si>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</si>
  <si>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</si>
  <si>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</si>
  <si>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</si>
  <si>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</si>
  <si>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</si>
  <si>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</si>
  <si>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</si>
  <si>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</si>
  <si>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</si>
  <si>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</si>
  <si>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</si>
  <si>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</si>
  <si>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</si>
  <si>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</si>
  <si>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</si>
  <si>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</si>
  <si>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</si>
  <si>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</si>
  <si>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</si>
  <si>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</si>
  <si>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</si>
  <si>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</si>
  <si>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</si>
  <si>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</si>
  <si>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</si>
  <si>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</si>
  <si>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</si>
  <si>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</si>
  <si>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</si>
  <si>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</si>
  <si>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</si>
  <si>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</si>
  <si>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</si>
  <si>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</si>
  <si>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</si>
  <si>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</si>
  <si>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</si>
  <si>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</si>
  <si>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</si>
  <si>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</si>
  <si>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</si>
  <si>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</si>
  <si>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</si>
  <si>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</si>
  <si>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</si>
  <si>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</si>
  <si>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</si>
  <si>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</si>
  <si>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</si>
  <si>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</si>
  <si>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</si>
  <si>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</si>
  <si>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</si>
  <si>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</si>
  <si>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</si>
  <si>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</si>
  <si>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</si>
  <si>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</si>
  <si>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</si>
  <si>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</si>
  <si>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</si>
  <si>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</si>
  <si>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</si>
  <si>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</si>
  <si>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</si>
  <si>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</si>
  <si>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</si>
  <si>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</si>
  <si>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</si>
  <si>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</si>
  <si>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</si>
  <si>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</si>
  <si>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</si>
  <si>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</si>
  <si>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</si>
  <si>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</si>
  <si>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</si>
  <si>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</si>
  <si>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</si>
  <si>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</si>
  <si>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</si>
  <si>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</si>
  <si>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</si>
  <si>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</si>
  <si>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</si>
  <si>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</si>
  <si>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</si>
  <si>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</si>
  <si>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</si>
  <si>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</si>
  <si>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</si>
  <si>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</si>
  <si>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</si>
  <si>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</si>
  <si>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</si>
  <si>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</si>
  <si>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</si>
  <si>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</si>
  <si>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</si>
  <si>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</si>
  <si>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</si>
  <si>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</si>
  <si>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</si>
  <si>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</si>
  <si>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</si>
  <si>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</si>
  <si>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</si>
  <si>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</si>
  <si>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</si>
  <si>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</si>
  <si>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</si>
  <si>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</si>
  <si>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</si>
  <si>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</si>
  <si>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</si>
  <si>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</si>
  <si>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</si>
  <si>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</si>
  <si>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</si>
  <si>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</si>
  <si>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</si>
  <si>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</si>
  <si>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</si>
  <si>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</si>
  <si>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</si>
  <si>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</si>
  <si>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</si>
  <si>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</si>
  <si>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</si>
  <si>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</si>
  <si>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</si>
  <si>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</si>
  <si>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</si>
  <si>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</si>
  <si>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</si>
  <si>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</si>
  <si>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</si>
  <si>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</si>
  <si>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</si>
  <si>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</si>
  <si>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</si>
  <si>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</si>
  <si>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</si>
  <si>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</si>
  <si>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</si>
  <si>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</si>
  <si>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</si>
  <si>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</si>
  <si>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</si>
  <si>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</si>
  <si>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</si>
  <si>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</si>
  <si>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</si>
  <si>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</si>
  <si>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</si>
  <si>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</si>
  <si>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</si>
  <si>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</si>
  <si>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</si>
  <si>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</si>
  <si>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</si>
  <si>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</si>
  <si>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</si>
  <si>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</si>
  <si>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</si>
  <si>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</si>
  <si>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</si>
  <si>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</si>
  <si>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</si>
  <si>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</si>
  <si>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</si>
  <si>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</si>
  <si>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</si>
  <si>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</si>
  <si>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</si>
  <si>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</si>
  <si>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</si>
  <si>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</si>
  <si>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</si>
  <si>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</si>
  <si>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</si>
  <si>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</si>
  <si>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</si>
  <si>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</si>
  <si>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</si>
  <si>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</si>
  <si>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</si>
  <si>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</si>
  <si>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</si>
  <si>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</si>
  <si>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</si>
  <si>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</si>
  <si>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</si>
  <si>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</si>
  <si>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</si>
  <si>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</si>
  <si>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</si>
  <si>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</si>
  <si>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</si>
  <si>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</si>
  <si>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</si>
  <si>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</si>
  <si>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</si>
  <si>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</si>
  <si>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</si>
  <si>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</si>
  <si>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</si>
  <si>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</si>
  <si>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</si>
  <si>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</si>
  <si>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</si>
  <si>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</si>
  <si>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</si>
  <si>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</si>
  <si>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</si>
  <si>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</si>
  <si>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</si>
  <si>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</si>
  <si>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</si>
  <si>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</si>
  <si>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</si>
  <si>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</si>
  <si>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</si>
  <si>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</si>
  <si>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</si>
  <si>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</si>
  <si>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</si>
  <si>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</si>
  <si>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</si>
  <si>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</si>
  <si>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</si>
  <si>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</si>
  <si>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</si>
  <si>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</si>
  <si>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</si>
  <si>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</si>
  <si>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</si>
  <si>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</si>
  <si>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</si>
  <si>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</si>
  <si>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</si>
  <si>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</si>
  <si>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</si>
  <si>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</si>
  <si>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</si>
  <si>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</si>
  <si>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</si>
  <si>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</si>
  <si>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</si>
  <si>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</si>
  <si>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</si>
  <si>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</si>
  <si>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</si>
  <si>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</si>
  <si>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</si>
  <si>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</si>
  <si>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</si>
  <si>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</si>
  <si>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</si>
  <si>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</si>
  <si>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</si>
  <si>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</si>
  <si>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</si>
  <si>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</si>
  <si>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</si>
  <si>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</si>
  <si>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</si>
  <si>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</si>
  <si>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</si>
  <si>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</si>
  <si>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</si>
  <si>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</si>
  <si>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</si>
  <si>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</si>
  <si>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</si>
  <si>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</si>
  <si>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</si>
  <si>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</si>
  <si>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</si>
  <si>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</si>
  <si>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</si>
  <si>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</si>
  <si>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</si>
  <si>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</si>
  <si>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</si>
  <si>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</si>
  <si>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</si>
  <si>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</si>
  <si>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</si>
  <si>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</si>
  <si>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</si>
  <si>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</si>
  <si>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</si>
  <si>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</si>
  <si>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</si>
  <si>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</si>
  <si>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</si>
  <si>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</si>
  <si>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</si>
  <si>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</si>
  <si>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</si>
  <si>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</si>
  <si>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</si>
  <si>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</si>
  <si>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</si>
  <si>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</si>
  <si>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</si>
  <si>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</si>
  <si>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</si>
  <si>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</si>
  <si>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</si>
  <si>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</si>
  <si>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</si>
  <si>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</si>
  <si>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</si>
  <si>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</si>
  <si>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</si>
  <si>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</si>
  <si>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</si>
  <si>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</si>
  <si>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</si>
  <si>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</si>
  <si>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</si>
  <si>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</si>
  <si>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</si>
  <si>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</si>
  <si>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</si>
  <si>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</si>
  <si>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</si>
  <si>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</si>
  <si>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</si>
  <si>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</si>
  <si>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</si>
  <si>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</si>
  <si>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</si>
  <si>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</si>
  <si>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</si>
  <si>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</si>
  <si>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</si>
  <si>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</si>
  <si>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</si>
  <si>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</si>
  <si>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</si>
  <si>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</si>
  <si>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</si>
  <si>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</si>
  <si>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</si>
  <si>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</si>
  <si>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</si>
  <si>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</si>
  <si>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</si>
  <si>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</si>
  <si>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</si>
  <si>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</si>
  <si>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</si>
  <si>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</si>
  <si>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</si>
  <si>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</si>
  <si>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</si>
  <si>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</si>
  <si>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</si>
  <si>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</si>
  <si>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</si>
  <si>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</si>
  <si>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</si>
  <si>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</si>
  <si>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</si>
  <si>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</si>
  <si>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</si>
  <si>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</si>
  <si>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</si>
  <si>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</si>
  <si>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</si>
  <si>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</si>
  <si>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</si>
  <si>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</si>
  <si>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</si>
  <si>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</si>
  <si>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</si>
  <si>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</si>
  <si>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</si>
  <si>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</si>
  <si>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</si>
  <si>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</si>
  <si>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</si>
  <si>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</si>
  <si>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</si>
  <si>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</si>
  <si>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</si>
  <si>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</si>
  <si>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</si>
  <si>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</si>
  <si>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</si>
  <si>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</si>
  <si>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</si>
  <si>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</si>
  <si>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</si>
  <si>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</si>
  <si>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</si>
  <si>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</si>
  <si>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</si>
  <si>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</si>
  <si>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</si>
  <si>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</si>
  <si>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</si>
  <si>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</si>
  <si>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</si>
  <si>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</si>
  <si>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</si>
  <si>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</si>
  <si>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</si>
  <si>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</si>
  <si>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</si>
  <si>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</si>
  <si>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</si>
  <si>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</si>
  <si>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</si>
  <si>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</si>
  <si>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</si>
  <si>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</si>
  <si>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</si>
  <si>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</si>
  <si>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</si>
  <si>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</si>
  <si>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</si>
  <si>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</si>
  <si>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</si>
  <si>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</si>
  <si>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</si>
  <si>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</si>
  <si>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</si>
  <si>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</si>
  <si>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</si>
  <si>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</si>
  <si>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</si>
  <si>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</si>
  <si>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</si>
  <si>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</si>
  <si>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</si>
  <si>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</si>
  <si>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</si>
  <si>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</si>
  <si>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</si>
  <si>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</si>
  <si>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</si>
  <si>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</si>
  <si>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</si>
  <si>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</si>
  <si>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</si>
  <si>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</si>
  <si>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</si>
  <si>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</si>
  <si>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</si>
  <si>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</si>
  <si>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</si>
  <si>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</si>
  <si>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</si>
  <si>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</si>
  <si>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</si>
  <si>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</si>
  <si>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</si>
  <si>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</si>
  <si>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</si>
  <si>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</si>
  <si>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</si>
  <si>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</si>
  <si>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</si>
  <si>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</si>
  <si>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</si>
  <si>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</si>
  <si>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</si>
  <si>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</si>
  <si>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</si>
  <si>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</si>
  <si>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</si>
  <si>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</si>
  <si>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</si>
  <si>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</si>
  <si>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</si>
  <si>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</si>
  <si>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</si>
  <si>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</si>
  <si>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</si>
  <si>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</si>
  <si>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</si>
  <si>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</si>
  <si>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</si>
  <si>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</si>
  <si>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</si>
  <si>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</si>
  <si>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</si>
  <si>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</si>
  <si>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</si>
  <si>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</si>
  <si>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</si>
  <si>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</si>
  <si>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</si>
  <si>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</si>
  <si>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</si>
  <si>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</si>
  <si>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</si>
  <si>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</si>
  <si>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</si>
  <si>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</si>
  <si>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</si>
  <si>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</si>
  <si>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</si>
  <si>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</si>
  <si>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</si>
  <si>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</si>
  <si>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</si>
  <si>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</si>
  <si>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</si>
  <si>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</si>
  <si>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</si>
  <si>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</si>
  <si>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</si>
  <si>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</si>
  <si>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</si>
  <si>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</si>
  <si>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</si>
  <si>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</si>
  <si>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</si>
  <si>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</si>
  <si>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</si>
  <si>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</si>
  <si>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</si>
  <si>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</si>
  <si>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</si>
  <si>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</si>
  <si>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</si>
  <si>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</si>
  <si>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</si>
  <si>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</si>
  <si>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</si>
  <si>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</si>
  <si>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</si>
  <si>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</si>
  <si>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</si>
  <si>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</si>
  <si>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</si>
  <si>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</si>
  <si>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</si>
  <si>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</si>
  <si>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</si>
  <si>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</si>
  <si>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</si>
  <si>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</si>
  <si>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</si>
  <si>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</si>
  <si>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</si>
  <si>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</si>
  <si>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</si>
  <si>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</si>
  <si>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</si>
  <si>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</si>
  <si>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</si>
  <si>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</si>
  <si>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</si>
  <si>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</si>
  <si>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</si>
  <si>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</si>
  <si>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</si>
  <si>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</si>
  <si>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</si>
  <si>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</si>
  <si>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</si>
  <si>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</si>
  <si>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</si>
  <si>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</si>
  <si>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</si>
  <si>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</si>
  <si>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</si>
  <si>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</si>
  <si>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</si>
  <si>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</si>
  <si>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</si>
  <si>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</si>
  <si>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</si>
  <si>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</si>
  <si>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</si>
  <si>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</si>
  <si>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</si>
  <si>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</si>
  <si>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</si>
  <si>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</si>
  <si>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</si>
  <si>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</si>
  <si>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</si>
  <si>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</si>
  <si>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</si>
  <si>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</si>
  <si>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</si>
  <si>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</si>
  <si>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</si>
  <si>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</si>
  <si>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</si>
  <si>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</si>
  <si>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</si>
  <si>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</si>
  <si>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</si>
  <si>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</si>
  <si>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</si>
  <si>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</si>
  <si>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</si>
  <si>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</si>
  <si>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</si>
  <si>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</si>
  <si>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</si>
  <si>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</si>
  <si>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</si>
  <si>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</si>
  <si>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</si>
  <si>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</si>
  <si>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</si>
  <si>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</si>
  <si>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</si>
  <si>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</si>
  <si>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</si>
  <si>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</si>
  <si>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</si>
  <si>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</si>
  <si>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</si>
  <si>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</si>
  <si>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</si>
  <si>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</si>
  <si>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</si>
  <si>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</si>
  <si>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</si>
  <si>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</si>
  <si>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</si>
  <si>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</si>
  <si>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</si>
  <si>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</si>
  <si>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</si>
  <si>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</si>
  <si>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</si>
  <si>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</si>
  <si>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</si>
  <si>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</si>
  <si>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</si>
  <si>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</si>
  <si>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</si>
  <si>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</si>
  <si>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</si>
  <si>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</si>
  <si>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</si>
  <si>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</si>
  <si>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</si>
  <si>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</si>
  <si>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</si>
  <si>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</si>
  <si>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</si>
  <si>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</si>
  <si>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</si>
  <si>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</si>
  <si>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</si>
  <si>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</si>
  <si>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</si>
  <si>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</si>
  <si>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</si>
  <si>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</si>
  <si>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</si>
  <si>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</si>
  <si>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</si>
  <si>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</si>
  <si>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</si>
  <si>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</si>
  <si>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</si>
  <si>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</si>
  <si>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</si>
  <si>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</si>
  <si>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</si>
  <si>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</si>
  <si>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</si>
  <si>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</si>
  <si>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</si>
  <si>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</si>
  <si>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</si>
  <si>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</si>
  <si>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</si>
  <si>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</si>
  <si>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</si>
  <si>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</si>
  <si>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</si>
  <si>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</si>
  <si>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</si>
  <si>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</si>
  <si>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</si>
  <si>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</si>
  <si>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</si>
  <si>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</si>
  <si>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</si>
  <si>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</si>
  <si>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</si>
  <si>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</si>
  <si>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</si>
  <si>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</si>
  <si>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</si>
  <si>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</si>
  <si>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</si>
  <si>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</si>
  <si>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</si>
  <si>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</si>
  <si>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</si>
  <si>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</si>
  <si>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</si>
  <si>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</si>
  <si>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</si>
  <si>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</si>
  <si>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</si>
  <si>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</si>
  <si>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</si>
  <si>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</si>
  <si>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</si>
  <si>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</si>
  <si>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</si>
  <si>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</si>
  <si>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</si>
  <si>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</si>
  <si>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</si>
  <si>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</si>
  <si>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</si>
  <si>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</si>
  <si>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</si>
  <si>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</si>
  <si>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</si>
  <si>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</si>
  <si>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</si>
  <si>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</si>
  <si>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</si>
  <si>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</si>
  <si>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</si>
  <si>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</si>
  <si>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</si>
  <si>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</si>
  <si>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</si>
  <si>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</si>
  <si>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</si>
  <si>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</si>
  <si>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</si>
  <si>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</si>
  <si>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</si>
  <si>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</si>
  <si>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</si>
  <si>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</si>
  <si>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</si>
  <si>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</si>
  <si>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</si>
  <si>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</si>
  <si>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</si>
  <si>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</si>
  <si>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</si>
  <si>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</si>
  <si>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</si>
  <si>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</si>
  <si>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</si>
  <si>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</si>
  <si>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</si>
  <si>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</si>
  <si>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</si>
  <si>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</si>
  <si>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</si>
  <si>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</si>
  <si>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</si>
  <si>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</si>
  <si>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</si>
  <si>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</si>
  <si>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</si>
  <si>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</si>
  <si>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</si>
  <si>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</si>
  <si>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</si>
  <si>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</si>
  <si>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</si>
  <si>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</si>
  <si>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</si>
  <si>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</si>
  <si>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</si>
  <si>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</si>
  <si>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</si>
  <si>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</si>
  <si>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</si>
  <si>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</si>
  <si>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</si>
  <si>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</si>
  <si>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</si>
  <si>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</si>
  <si>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</si>
  <si>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</si>
  <si>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</si>
  <si>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</si>
  <si>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</si>
  <si>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</si>
  <si>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</si>
  <si>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</si>
  <si>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</si>
  <si>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</si>
  <si>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</si>
  <si>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</si>
  <si>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</si>
  <si>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</si>
  <si>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</si>
  <si>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</si>
  <si>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</si>
  <si>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</si>
  <si>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</si>
  <si>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</si>
  <si>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</si>
  <si>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</si>
  <si>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</si>
  <si>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</si>
  <si>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</si>
  <si>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</si>
  <si>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</si>
  <si>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</si>
  <si>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</si>
  <si>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</si>
  <si>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</si>
  <si>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</si>
  <si>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</si>
  <si>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</si>
  <si>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</si>
  <si>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</si>
  <si>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</si>
  <si>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</si>
  <si>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</si>
  <si>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</si>
  <si>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</si>
  <si>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</si>
  <si>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</si>
  <si>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</si>
  <si>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</si>
  <si>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</si>
  <si>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</si>
  <si>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</si>
  <si>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</si>
  <si>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</si>
  <si>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</si>
  <si>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</si>
  <si>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</si>
  <si>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</si>
  <si>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</si>
  <si>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</si>
  <si>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</si>
  <si>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</si>
  <si>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</si>
  <si>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</si>
  <si>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</si>
  <si>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</si>
  <si>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</si>
  <si>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</si>
  <si>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</si>
  <si>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</si>
  <si>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</si>
  <si>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</si>
  <si>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</si>
  <si>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</si>
  <si>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</si>
  <si>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</si>
  <si>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</si>
  <si>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</si>
  <si>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</si>
  <si>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</si>
  <si>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</si>
  <si>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</si>
  <si>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</si>
  <si>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</si>
  <si>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</si>
  <si>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</si>
  <si>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</si>
  <si>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</si>
  <si>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</si>
  <si>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</si>
  <si>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</si>
  <si>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</si>
  <si>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</si>
  <si>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</si>
  <si>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</si>
  <si>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</si>
  <si>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</si>
  <si>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</si>
  <si>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</si>
  <si>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</si>
  <si>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</si>
  <si>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</si>
  <si>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</si>
  <si>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</si>
  <si>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</si>
  <si>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</si>
  <si>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</si>
  <si>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</si>
  <si>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</si>
  <si>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</si>
  <si>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</si>
  <si>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</si>
  <si>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</si>
  <si>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</si>
  <si>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</si>
  <si>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</si>
  <si>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</si>
  <si>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</si>
  <si>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</si>
  <si>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</si>
  <si>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</si>
  <si>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</si>
  <si>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</si>
  <si>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</si>
  <si>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</si>
  <si>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</si>
  <si>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</si>
  <si>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</si>
  <si>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</si>
  <si>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</si>
  <si>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</si>
  <si>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</si>
  <si>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</si>
  <si>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</si>
  <si>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</si>
  <si>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</si>
  <si>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</si>
  <si>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</si>
  <si>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</si>
  <si>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</si>
  <si>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</si>
  <si>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</si>
  <si>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</si>
  <si>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</si>
  <si>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</si>
  <si>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</si>
  <si>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</si>
  <si>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</si>
  <si>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</si>
  <si>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</si>
  <si>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</si>
  <si>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</si>
  <si>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</si>
  <si>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</si>
  <si>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</si>
  <si>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</si>
  <si>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</si>
  <si>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</si>
  <si>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</si>
  <si>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</si>
  <si>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</si>
  <si>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</si>
  <si>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</si>
  <si>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</si>
  <si>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</si>
  <si>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</si>
  <si>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</si>
  <si>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</si>
  <si>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</si>
  <si>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</si>
  <si>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</si>
  <si>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</si>
  <si>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</si>
  <si>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</si>
  <si>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</si>
  <si>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</si>
  <si>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</si>
  <si>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</si>
  <si>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</si>
  <si>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</si>
  <si>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</si>
  <si>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</si>
  <si>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</si>
  <si>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</si>
  <si>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</si>
  <si>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</si>
  <si>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</si>
  <si>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</si>
  <si>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</si>
  <si>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</si>
  <si>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</si>
  <si>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</si>
  <si>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</si>
  <si>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</si>
  <si>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</si>
  <si>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</si>
  <si>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</si>
  <si>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</si>
  <si>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</si>
  <si>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</si>
  <si>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</si>
  <si>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</si>
  <si>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</si>
  <si>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</si>
  <si>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</si>
  <si>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</si>
  <si>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</si>
  <si>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</si>
  <si>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</si>
  <si>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</si>
  <si>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</si>
  <si>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</si>
  <si>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</si>
  <si>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</si>
  <si>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</si>
  <si>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</si>
  <si>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</si>
  <si>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</si>
  <si>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</si>
  <si>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</si>
  <si>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</si>
  <si>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</si>
  <si>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</si>
  <si>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</si>
  <si>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</si>
  <si>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</si>
  <si>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</si>
  <si>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</si>
  <si>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</si>
  <si>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</si>
  <si>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</si>
  <si>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</si>
  <si>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</si>
  <si>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</si>
  <si>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</si>
  <si>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</si>
  <si>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</si>
  <si>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</si>
  <si>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</si>
  <si>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</si>
  <si>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</si>
  <si>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</si>
  <si>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</si>
  <si>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</si>
  <si>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</si>
  <si>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</si>
  <si>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</si>
  <si>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</si>
  <si>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</si>
  <si>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</si>
  <si>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</si>
  <si>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</si>
  <si>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</si>
  <si>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</si>
  <si>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</si>
  <si>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</si>
  <si>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</si>
  <si>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</si>
  <si>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</si>
  <si>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</si>
  <si>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</si>
  <si>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</si>
  <si>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</si>
  <si>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</si>
  <si>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</si>
  <si>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</si>
  <si>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</si>
  <si>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</si>
  <si>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</si>
  <si>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</si>
  <si>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</si>
  <si>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</si>
  <si>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</si>
  <si>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</si>
  <si>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</si>
  <si>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</si>
  <si>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</si>
  <si>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</si>
  <si>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</si>
  <si>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</si>
  <si>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</si>
  <si>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</si>
  <si>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</si>
  <si>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</si>
  <si>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</si>
  <si>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</si>
  <si>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</si>
  <si>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</si>
  <si>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</si>
  <si>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</si>
  <si>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</si>
  <si>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</si>
  <si>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</si>
  <si>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</si>
  <si>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</si>
  <si>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</si>
  <si>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</si>
  <si>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</si>
  <si>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</si>
  <si>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</si>
  <si>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</si>
  <si>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</si>
  <si>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</si>
  <si>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</si>
  <si>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</si>
  <si>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</si>
  <si>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</si>
  <si>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</si>
  <si>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</si>
  <si>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</si>
  <si>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</si>
  <si>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</si>
  <si>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</si>
  <si>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</si>
  <si>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</si>
  <si>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</si>
  <si>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</si>
  <si>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</si>
  <si>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</si>
  <si>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</si>
  <si>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</si>
  <si>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</si>
  <si>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</si>
  <si>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</si>
  <si>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</si>
  <si>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</si>
  <si>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</si>
  <si>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</si>
  <si>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</si>
  <si>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</si>
  <si>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</si>
  <si>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</si>
  <si>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</si>
  <si>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</si>
  <si>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</si>
  <si>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</si>
  <si>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</si>
  <si>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</si>
  <si>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</si>
  <si>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</si>
  <si>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</si>
  <si>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</si>
  <si>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</si>
  <si>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</si>
  <si>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</si>
  <si>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</si>
  <si>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</si>
  <si>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</si>
  <si>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</si>
  <si>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</si>
  <si>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</si>
  <si>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</si>
  <si>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</si>
  <si>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</si>
  <si>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</si>
  <si>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</si>
  <si>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</si>
  <si>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</si>
  <si>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</si>
  <si>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</si>
  <si>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</si>
  <si>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</si>
  <si>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</si>
  <si>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</si>
  <si>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</si>
  <si>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</si>
  <si>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</si>
  <si>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</si>
  <si>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</si>
  <si>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</si>
  <si>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</si>
  <si>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</si>
  <si>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</si>
  <si>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</si>
  <si>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</si>
  <si>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</si>
  <si>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</si>
  <si>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</si>
  <si>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</si>
  <si>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</si>
  <si>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</si>
  <si>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</si>
  <si>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</si>
  <si>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</si>
  <si>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</si>
  <si>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</si>
  <si>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</si>
  <si>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</si>
  <si>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</si>
  <si>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</si>
  <si>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</si>
  <si>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</si>
  <si>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</si>
  <si>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</si>
  <si>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</si>
  <si>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</si>
  <si>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</si>
  <si>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</si>
  <si>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</si>
  <si>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</si>
  <si>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</si>
  <si>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</si>
  <si>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</si>
  <si>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</si>
  <si>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</si>
  <si>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</si>
  <si>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</si>
  <si>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</si>
  <si>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</si>
  <si>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</si>
  <si>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</si>
  <si>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</si>
  <si>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</si>
  <si>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</si>
  <si>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</si>
  <si>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</si>
  <si>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</si>
  <si>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</si>
  <si>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</si>
  <si>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</si>
  <si>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</si>
  <si>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</si>
  <si>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</si>
  <si>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</si>
  <si>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</si>
  <si>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</si>
  <si>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</si>
  <si>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</si>
  <si>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</si>
  <si>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</si>
  <si>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</si>
  <si>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</si>
  <si>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</si>
  <si>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</si>
  <si>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</si>
  <si>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</si>
  <si>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</si>
  <si>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</si>
  <si>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</si>
  <si>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</si>
  <si>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</si>
  <si>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</si>
  <si>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</si>
  <si>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</si>
  <si>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</si>
  <si>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</si>
  <si>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</si>
  <si>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</si>
  <si>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</si>
  <si>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</si>
  <si>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</si>
  <si>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</si>
  <si>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</si>
  <si>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</si>
  <si>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</si>
  <si>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</si>
  <si>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</si>
  <si>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</si>
  <si>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</si>
  <si>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</si>
  <si>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</si>
  <si>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</si>
  <si>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</si>
  <si>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</si>
  <si>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</si>
  <si>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</si>
  <si>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</si>
  <si>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</si>
  <si>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</si>
  <si>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</si>
  <si>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</si>
  <si>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</si>
  <si>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</si>
  <si>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</si>
  <si>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</si>
  <si>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</si>
  <si>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</si>
  <si>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</si>
  <si>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</si>
  <si>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</si>
  <si>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</si>
  <si>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</si>
  <si>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</si>
  <si>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</si>
  <si>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</si>
  <si>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</si>
  <si>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</si>
  <si>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</si>
  <si>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</si>
  <si>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</si>
  <si>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</si>
  <si>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</si>
  <si>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</si>
  <si>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</si>
  <si>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</si>
  <si>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</si>
  <si>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</si>
  <si>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</si>
  <si>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</si>
  <si>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</si>
  <si>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</si>
  <si>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</si>
  <si>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</si>
  <si>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</si>
  <si>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</si>
  <si>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</si>
  <si>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</si>
  <si>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</si>
  <si>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</si>
  <si>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</si>
  <si>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</si>
  <si>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</si>
  <si>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</si>
  <si>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</si>
  <si>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</si>
  <si>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</si>
  <si>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</si>
  <si>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</si>
  <si>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</si>
  <si>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</si>
  <si>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</si>
  <si>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</si>
  <si>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</si>
  <si>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</si>
  <si>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</si>
  <si>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</si>
  <si>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</si>
  <si>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</si>
  <si>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</si>
  <si>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</si>
  <si>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</si>
  <si>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</si>
  <si>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</si>
  <si>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</si>
  <si>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</si>
  <si>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</si>
  <si>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</si>
  <si>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</si>
  <si>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</si>
  <si>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</si>
  <si>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</si>
  <si>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</si>
  <si>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</si>
  <si>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</si>
  <si>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</si>
  <si>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</si>
  <si>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</si>
  <si>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</si>
  <si>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</si>
  <si>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</si>
  <si>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</si>
  <si>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</si>
  <si>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</si>
  <si>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</si>
  <si>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</si>
  <si>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</si>
  <si>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</si>
  <si>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</si>
  <si>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</si>
  <si>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</si>
  <si>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</si>
  <si>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</si>
  <si>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</si>
  <si>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</si>
  <si>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</si>
  <si>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</si>
  <si>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</si>
  <si>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</si>
  <si>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</si>
  <si>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</si>
  <si>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</si>
  <si>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</si>
  <si>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</si>
  <si>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</si>
  <si>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</si>
  <si>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</si>
  <si>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</si>
  <si>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</si>
  <si>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</si>
  <si>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</si>
  <si>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</si>
  <si>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</si>
  <si>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</si>
  <si>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</si>
  <si>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</si>
  <si>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</si>
  <si>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</si>
  <si>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</si>
  <si>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</si>
  <si>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</si>
  <si>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</si>
  <si>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</si>
  <si>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</si>
  <si>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</si>
  <si>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</si>
  <si>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</si>
  <si>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</si>
  <si>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</si>
  <si>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</si>
  <si>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</si>
  <si>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</si>
  <si>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</si>
  <si>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</si>
  <si>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</si>
  <si>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</si>
  <si>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</si>
  <si>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</si>
  <si>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</si>
  <si>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</si>
  <si>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</si>
  <si>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</si>
  <si>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</si>
  <si>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</si>
  <si>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</si>
  <si>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</si>
  <si>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</si>
  <si>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</si>
  <si>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</si>
  <si>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</si>
  <si>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</si>
  <si>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</si>
  <si>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</si>
  <si>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</si>
  <si>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</si>
  <si>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</si>
  <si>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</si>
  <si>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</si>
  <si>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</si>
  <si>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</si>
  <si>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</si>
  <si>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</si>
  <si>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</si>
  <si>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</si>
  <si>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</si>
  <si>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</si>
  <si>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</si>
  <si>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</si>
  <si>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</si>
  <si>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</si>
  <si>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</si>
  <si>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</si>
  <si>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</si>
  <si>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</si>
  <si>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</si>
  <si>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</si>
  <si>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</si>
  <si>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</si>
  <si>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</si>
  <si>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</si>
  <si>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</si>
  <si>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</si>
  <si>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</si>
  <si>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</si>
  <si>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</si>
  <si>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</si>
  <si>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</si>
  <si>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</si>
  <si>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</si>
  <si>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</si>
  <si>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</si>
  <si>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</si>
  <si>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</si>
  <si>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</si>
  <si>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</si>
  <si>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</si>
  <si>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</si>
  <si>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</si>
  <si>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</si>
  <si>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</si>
  <si>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</si>
  <si>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</si>
  <si>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</si>
  <si>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</si>
  <si>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</si>
  <si>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</si>
  <si>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</si>
  <si>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</si>
  <si>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</si>
  <si>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</si>
  <si>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</si>
  <si>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</si>
  <si>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</si>
  <si>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</si>
  <si>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</si>
  <si>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</si>
  <si>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</si>
  <si>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</si>
  <si>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</si>
  <si>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</si>
  <si>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</si>
  <si>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</si>
  <si>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</si>
  <si>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</si>
  <si>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</si>
  <si>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</si>
  <si>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</si>
  <si>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</si>
  <si>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</si>
  <si>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</si>
  <si>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</si>
  <si>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</si>
  <si>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</si>
  <si>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</si>
  <si>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</si>
  <si>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</si>
  <si>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</si>
  <si>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</si>
  <si>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</si>
  <si>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</si>
  <si>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</si>
  <si>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</si>
  <si>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</si>
  <si>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</si>
  <si>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</si>
  <si>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</si>
  <si>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</si>
  <si>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</si>
  <si>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</si>
  <si>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</si>
  <si>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</si>
  <si>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</si>
  <si>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</si>
  <si>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</si>
  <si>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</si>
  <si>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</si>
  <si>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</si>
  <si>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</si>
  <si>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</si>
  <si>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</si>
  <si>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</si>
  <si>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</si>
  <si>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</si>
  <si>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</si>
  <si>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</si>
  <si>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</si>
  <si>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</si>
  <si>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</si>
  <si>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</si>
  <si>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</si>
  <si>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</si>
  <si>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</si>
  <si>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</si>
  <si>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</si>
  <si>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</si>
  <si>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</si>
  <si>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</si>
  <si>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</si>
  <si>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</si>
  <si>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</si>
  <si>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</si>
  <si>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</si>
  <si>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</si>
  <si>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</si>
  <si>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</si>
  <si>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</si>
  <si>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</si>
  <si>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</si>
  <si>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</si>
  <si>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</si>
  <si>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</si>
  <si>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</si>
  <si>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</si>
  <si>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</si>
  <si>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</si>
  <si>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</si>
  <si>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</si>
  <si>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</si>
  <si>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</si>
  <si>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</si>
  <si>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</si>
  <si>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</si>
  <si>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</si>
  <si>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</si>
  <si>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</si>
  <si>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</si>
  <si>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</si>
  <si>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</si>
  <si>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</si>
  <si>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</si>
  <si>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</si>
  <si>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</si>
  <si>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</si>
  <si>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</si>
  <si>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</si>
  <si>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</si>
  <si>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</si>
  <si>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</si>
  <si>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</si>
  <si>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</si>
  <si>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</si>
  <si>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</si>
  <si>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</si>
  <si>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</si>
  <si>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</si>
  <si>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</si>
  <si>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</si>
  <si>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</si>
  <si>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</si>
  <si>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</si>
  <si>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</si>
  <si>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</si>
  <si>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</si>
  <si>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</si>
  <si>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</si>
  <si>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</si>
  <si>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</si>
  <si>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</si>
  <si>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</si>
  <si>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</si>
  <si>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</si>
  <si>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</si>
  <si>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</si>
  <si>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</si>
  <si>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</si>
  <si>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</si>
  <si>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</si>
  <si>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</si>
  <si>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</si>
  <si>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</si>
  <si>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</si>
  <si>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</si>
  <si>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</si>
  <si>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</si>
  <si>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</si>
  <si>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</si>
  <si>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</si>
  <si>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</si>
  <si>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</si>
  <si>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</si>
  <si>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</si>
  <si>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</si>
  <si>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</si>
  <si>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</si>
  <si>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</si>
  <si>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</si>
  <si>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</si>
  <si>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</si>
  <si>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</si>
  <si>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</si>
  <si>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</si>
  <si>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</si>
  <si>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</si>
  <si>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</si>
  <si>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</si>
  <si>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</si>
  <si>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</si>
  <si>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</si>
  <si>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</si>
  <si>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</si>
  <si>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</si>
  <si>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</si>
  <si>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</si>
  <si>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</si>
  <si>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</si>
  <si>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</si>
  <si>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</si>
  <si>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</si>
  <si>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</si>
  <si>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</si>
  <si>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</si>
  <si>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</si>
  <si>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</si>
  <si>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</si>
  <si>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</si>
  <si>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</si>
  <si>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</si>
  <si>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</si>
  <si>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</si>
  <si>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</si>
  <si>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</si>
  <si>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</si>
  <si>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</si>
  <si>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</si>
  <si>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</si>
  <si>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</si>
  <si>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</si>
  <si>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</si>
  <si>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</si>
  <si>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</si>
  <si>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</si>
  <si>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</si>
  <si>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</si>
  <si>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</si>
  <si>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</si>
  <si>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</si>
  <si>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</si>
  <si>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</si>
  <si>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</si>
  <si>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</si>
  <si>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</si>
  <si>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</si>
  <si>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</si>
  <si>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</si>
  <si>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</si>
  <si>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</si>
  <si>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</si>
  <si>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</si>
  <si>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</si>
  <si>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</si>
  <si>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</si>
  <si>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</si>
  <si>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</si>
  <si>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</si>
  <si>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</si>
  <si>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</si>
  <si>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</si>
  <si>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</si>
  <si>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</si>
  <si>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</si>
  <si>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</si>
  <si>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</si>
  <si>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</si>
  <si>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</si>
  <si>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</si>
  <si>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</si>
  <si>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</si>
  <si>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</si>
  <si>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</si>
  <si>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</si>
  <si>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</si>
  <si>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</si>
  <si>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</si>
  <si>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</si>
  <si>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</si>
  <si>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</si>
  <si>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</si>
  <si>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</si>
  <si>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</si>
  <si>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</si>
  <si>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</si>
  <si>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</si>
  <si>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</si>
  <si>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</si>
  <si>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</si>
  <si>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</si>
  <si>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</si>
  <si>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</si>
  <si>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</si>
  <si>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</si>
  <si>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</si>
  <si>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</si>
  <si>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</si>
  <si>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</si>
  <si>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</si>
  <si>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</si>
  <si>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</si>
  <si>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</si>
  <si>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</si>
  <si>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</si>
  <si>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</si>
  <si>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</si>
  <si>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</si>
  <si>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</si>
  <si>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</si>
  <si>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</si>
  <si>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</si>
  <si>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</si>
  <si>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</si>
  <si>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</si>
  <si>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</si>
  <si>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</si>
  <si>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</si>
  <si>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</si>
  <si>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</si>
  <si>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</si>
  <si>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</si>
  <si>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</si>
  <si>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</si>
  <si>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</si>
  <si>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</si>
  <si>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</si>
  <si>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</si>
  <si>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</si>
  <si>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</si>
  <si>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</si>
  <si>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</si>
  <si>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</si>
  <si>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</si>
  <si>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</si>
  <si>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</si>
  <si>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</si>
  <si>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</si>
  <si>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</si>
  <si>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</si>
  <si>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</si>
  <si>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</si>
  <si>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</si>
  <si>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</si>
  <si>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</si>
  <si>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</si>
  <si>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</si>
  <si>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</si>
  <si>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</si>
  <si>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</si>
  <si>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</si>
  <si>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</si>
  <si>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</si>
  <si>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</si>
  <si>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</si>
  <si>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</si>
  <si>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</si>
  <si>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</si>
  <si>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</si>
  <si>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</si>
  <si>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</si>
  <si>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</si>
  <si>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</si>
  <si>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</si>
  <si>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</si>
  <si>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</si>
  <si>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</si>
  <si>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</si>
  <si>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</si>
  <si>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</si>
  <si>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</si>
  <si>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</si>
  <si>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</si>
  <si>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</si>
  <si>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</si>
  <si>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</si>
  <si>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</si>
  <si>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</si>
  <si>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</si>
  <si>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</si>
  <si>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</si>
  <si>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</si>
  <si>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</si>
  <si>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</si>
  <si>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</si>
  <si>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</si>
  <si>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</si>
  <si>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</si>
  <si>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</si>
  <si>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</si>
  <si>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</si>
  <si>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</si>
  <si>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</si>
  <si>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</si>
  <si>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</si>
  <si>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</si>
  <si>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</si>
  <si>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</si>
  <si>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</si>
  <si>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</si>
  <si>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</si>
  <si>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</si>
  <si>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</si>
  <si>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</si>
  <si>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</si>
  <si>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</si>
  <si>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</si>
  <si>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</si>
  <si>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</si>
  <si>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</si>
  <si>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</si>
  <si>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</si>
  <si>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</si>
  <si>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</si>
  <si>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</si>
  <si>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</si>
  <si>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</si>
  <si>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</si>
  <si>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</si>
  <si>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</si>
  <si>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</si>
  <si>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</si>
  <si>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</si>
  <si>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</si>
  <si>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</si>
  <si>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</si>
  <si>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</si>
  <si>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</si>
  <si>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</si>
  <si>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</si>
  <si>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</si>
  <si>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</si>
  <si>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</si>
  <si>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</si>
  <si>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</si>
  <si>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</si>
  <si>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</si>
  <si>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</si>
  <si>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</si>
  <si>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</si>
  <si>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</si>
  <si>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</si>
  <si>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</si>
  <si>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</si>
  <si>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</si>
  <si>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</si>
  <si>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</si>
  <si>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</si>
  <si>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</si>
  <si>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</si>
  <si>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</si>
  <si>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</si>
  <si>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</si>
  <si>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</si>
  <si>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</si>
  <si>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</si>
  <si>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</si>
  <si>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</si>
  <si>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</si>
  <si>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</si>
  <si>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</si>
  <si>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</si>
  <si>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</si>
  <si>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</si>
  <si>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</si>
  <si>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</si>
  <si>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</si>
  <si>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</si>
  <si>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</si>
  <si>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</si>
  <si>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</si>
  <si>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</si>
  <si>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</si>
  <si>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</si>
  <si>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</si>
  <si>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</si>
  <si>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</si>
  <si>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</si>
  <si>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</si>
  <si>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</si>
  <si>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</si>
  <si>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</si>
  <si>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</si>
  <si>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</si>
  <si>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</si>
  <si>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</si>
  <si>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</si>
  <si>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</si>
  <si>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</si>
  <si>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</si>
  <si>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</si>
  <si>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</si>
  <si>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</si>
  <si>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</si>
  <si>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</si>
  <si>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</si>
  <si>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</si>
  <si>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</si>
  <si>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</si>
  <si>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</si>
  <si>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</si>
  <si>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</si>
  <si>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</si>
  <si>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</si>
  <si>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</si>
  <si>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</si>
  <si>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</si>
  <si>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</si>
  <si>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</si>
  <si>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</si>
  <si>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</si>
  <si>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</si>
  <si>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</si>
  <si>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</si>
  <si>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</si>
  <si>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</si>
  <si>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</si>
  <si>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</si>
  <si>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</si>
  <si>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</si>
  <si>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</si>
  <si>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</si>
  <si>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</si>
  <si>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</si>
  <si>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</si>
  <si>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</si>
  <si>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</si>
  <si>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</si>
  <si>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</si>
  <si>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</si>
  <si>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</si>
  <si>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</si>
  <si>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</si>
  <si>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</si>
  <si>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</si>
  <si>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</si>
  <si>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</si>
  <si>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</si>
  <si>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</si>
  <si>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</si>
  <si>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</si>
  <si>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</si>
  <si>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</si>
  <si>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</si>
  <si>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</si>
  <si>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</si>
  <si>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</si>
  <si>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</si>
  <si>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</si>
  <si>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</si>
  <si>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</si>
  <si>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</si>
  <si>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</si>
  <si>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</si>
  <si>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</si>
  <si>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</si>
  <si>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</si>
  <si>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</si>
  <si>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</si>
  <si>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</si>
  <si>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</si>
  <si>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</si>
  <si>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</si>
  <si>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</si>
  <si>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</si>
  <si>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</si>
  <si>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</si>
  <si>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</si>
  <si>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</si>
  <si>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</si>
  <si>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</si>
  <si>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</si>
  <si>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</si>
  <si>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</si>
  <si>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</si>
  <si>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</si>
  <si>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</si>
  <si>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</si>
  <si>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</si>
  <si>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</si>
  <si>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</si>
  <si>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</si>
  <si>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</si>
  <si>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</si>
  <si>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</si>
  <si>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</si>
  <si>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</si>
  <si>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</si>
  <si>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</si>
  <si>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</si>
  <si>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</si>
  <si>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</si>
  <si>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</si>
  <si>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</si>
  <si>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</si>
  <si>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</si>
  <si>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</si>
  <si>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</si>
  <si>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</si>
  <si>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</si>
  <si>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</si>
  <si>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</si>
  <si>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</si>
  <si>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</si>
  <si>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</si>
  <si>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</si>
  <si>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</si>
  <si>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</si>
  <si>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</si>
  <si>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</si>
  <si>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</si>
  <si>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</si>
  <si>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</si>
  <si>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</si>
  <si>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</si>
  <si>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</si>
  <si>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</si>
  <si>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</si>
  <si>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</si>
  <si>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</si>
  <si>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</si>
  <si>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</si>
  <si>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</si>
  <si>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</si>
  <si>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</si>
  <si>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</si>
  <si>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</si>
  <si>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</si>
  <si>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</si>
  <si>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</si>
  <si>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</si>
  <si>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</si>
  <si>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</si>
  <si>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</si>
  <si>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</si>
  <si>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</si>
  <si>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</si>
  <si>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</si>
  <si>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</si>
  <si>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</si>
  <si>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</si>
  <si>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</si>
  <si>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</si>
  <si>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</si>
  <si>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</si>
  <si>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</si>
  <si>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</si>
  <si>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</si>
  <si>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</si>
  <si>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</si>
  <si>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</si>
  <si>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</si>
  <si>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</si>
  <si>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</si>
  <si>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</si>
  <si>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</si>
  <si>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</si>
  <si>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</si>
  <si>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</si>
  <si>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</si>
  <si>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</si>
  <si>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</si>
  <si>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</si>
  <si>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</si>
  <si>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</si>
  <si>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</si>
  <si>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</si>
  <si>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</si>
  <si>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</si>
  <si>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</si>
  <si>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</si>
  <si>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</si>
  <si>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</si>
  <si>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</si>
  <si>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</si>
  <si>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</si>
  <si>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</si>
  <si>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</si>
  <si>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</si>
  <si>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</si>
  <si>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</si>
  <si>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</si>
  <si>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</si>
  <si>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</si>
  <si>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</si>
  <si>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</si>
  <si>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</si>
  <si>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</si>
  <si>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</si>
  <si>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</si>
  <si>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</si>
  <si>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</si>
  <si>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</si>
  <si>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</si>
  <si>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</si>
  <si>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</si>
  <si>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</si>
  <si>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</si>
  <si>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</si>
  <si>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</si>
  <si>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</si>
  <si>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</si>
  <si>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</si>
  <si>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</si>
  <si>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</si>
  <si>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</si>
  <si>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</si>
  <si>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</si>
  <si>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</si>
  <si>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</si>
  <si>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</si>
  <si>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</si>
  <si>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</si>
  <si>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</si>
  <si>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</si>
  <si>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</si>
  <si>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</si>
  <si>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</si>
  <si>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</si>
  <si>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</si>
  <si>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</si>
  <si>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</si>
  <si>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</si>
  <si>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</si>
  <si>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</si>
  <si>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</si>
  <si>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</si>
  <si>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</si>
  <si>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</si>
  <si>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</si>
  <si>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</si>
  <si>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</si>
  <si>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</si>
  <si>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</si>
  <si>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</si>
  <si>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</si>
  <si>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</si>
  <si>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</si>
  <si>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</si>
  <si>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</si>
  <si>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</si>
  <si>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</si>
  <si>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</si>
  <si>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</si>
  <si>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</si>
  <si>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</si>
  <si>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</si>
  <si>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</si>
  <si>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</si>
  <si>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</si>
  <si>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</si>
  <si>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</si>
  <si>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</si>
  <si>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</si>
  <si>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</si>
  <si>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</si>
  <si>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</si>
  <si>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</si>
  <si>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</si>
  <si>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</si>
  <si>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</si>
  <si>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</si>
  <si>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</si>
  <si>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</si>
  <si>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</si>
  <si>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</si>
  <si>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</si>
  <si>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</si>
  <si>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</si>
  <si>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</si>
  <si>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</si>
  <si>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</si>
  <si>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</si>
  <si>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</si>
  <si>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</si>
  <si>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</si>
  <si>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</si>
  <si>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</si>
  <si>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</si>
  <si>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</si>
  <si>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</si>
  <si>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</si>
  <si>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</si>
  <si>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</si>
  <si>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</si>
  <si>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</si>
  <si>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</si>
  <si>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</si>
  <si>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</si>
  <si>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</si>
  <si>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</si>
  <si>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</si>
  <si>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</si>
  <si>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</si>
  <si>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</si>
  <si>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</si>
  <si>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</si>
  <si>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</si>
  <si>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</si>
  <si>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</si>
  <si>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</si>
  <si>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</si>
  <si>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</si>
  <si>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</si>
  <si>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</si>
  <si>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</si>
  <si>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</si>
  <si>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</si>
  <si>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</si>
  <si>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</si>
  <si>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</si>
  <si>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</si>
  <si>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</si>
  <si>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</si>
  <si>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</si>
  <si>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</si>
  <si>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</si>
  <si>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</si>
  <si>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</si>
  <si>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</si>
  <si>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</si>
  <si>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</si>
  <si>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</si>
  <si>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</si>
  <si>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</si>
  <si>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</si>
  <si>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</si>
  <si>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</si>
  <si>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</si>
  <si>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</si>
  <si>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</si>
  <si>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</si>
  <si>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</si>
  <si>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</si>
  <si>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</si>
  <si>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</si>
  <si>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</si>
  <si>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</si>
  <si>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</si>
  <si>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</si>
  <si>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</si>
  <si>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</si>
  <si>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</si>
  <si>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</si>
  <si>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</si>
  <si>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</si>
  <si>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</si>
  <si>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</si>
  <si>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</si>
  <si>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</si>
  <si>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</si>
  <si>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</si>
  <si>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</si>
  <si>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</si>
  <si>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</si>
  <si>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</si>
  <si>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</si>
  <si>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</si>
  <si>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</si>
  <si>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</si>
  <si>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</si>
  <si>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</si>
  <si>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</si>
  <si>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</si>
  <si>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</si>
  <si>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</si>
  <si>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</si>
  <si>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</si>
  <si>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</si>
  <si>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</si>
  <si>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</si>
  <si>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</si>
  <si>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</si>
  <si>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</si>
  <si>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</si>
  <si>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</si>
  <si>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</si>
  <si>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</si>
  <si>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</si>
  <si>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</si>
  <si>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</si>
  <si>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</si>
  <si>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</si>
  <si>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</si>
  <si>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</si>
  <si>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</si>
  <si>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</si>
  <si>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</si>
  <si>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</si>
  <si>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</si>
  <si>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</si>
  <si>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</si>
  <si>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</si>
  <si>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</si>
  <si>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</si>
  <si>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</si>
  <si>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</si>
  <si>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</si>
  <si>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</si>
  <si>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</si>
  <si>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</si>
  <si>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</si>
  <si>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</si>
  <si>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</si>
  <si>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</si>
  <si>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</si>
  <si>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</si>
  <si>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</si>
  <si>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</si>
  <si>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</si>
  <si>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</si>
  <si>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</si>
  <si>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</si>
  <si>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</si>
  <si>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</si>
  <si>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</si>
  <si>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</si>
  <si>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</si>
  <si>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</si>
  <si>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</si>
  <si>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</si>
  <si>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</si>
  <si>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</si>
  <si>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</si>
  <si>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</si>
  <si>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</si>
  <si>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</si>
  <si>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</si>
  <si>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</si>
  <si>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</si>
  <si>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</si>
  <si>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</si>
  <si>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</si>
  <si>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</si>
  <si>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</si>
  <si>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</si>
  <si>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</si>
  <si>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</si>
  <si>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</si>
  <si>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</si>
  <si>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</si>
  <si>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</si>
  <si>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</si>
  <si>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</si>
  <si>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</si>
  <si>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</si>
  <si>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</si>
  <si>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</si>
  <si>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</si>
  <si>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</si>
  <si>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</si>
  <si>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</si>
  <si>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</si>
  <si>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</si>
  <si>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</si>
  <si>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</si>
  <si>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</si>
  <si>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</si>
  <si>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</si>
  <si>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</si>
  <si>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</si>
  <si>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</si>
  <si>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</si>
  <si>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</si>
  <si>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</si>
  <si>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</si>
  <si>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</si>
  <si>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</si>
  <si>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</si>
  <si>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</si>
  <si>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</si>
  <si>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</si>
  <si>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</si>
  <si>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</si>
  <si>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</si>
  <si>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</si>
  <si>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</si>
  <si>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</si>
  <si>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</si>
  <si>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</si>
  <si>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</si>
  <si>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</si>
  <si>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</si>
  <si>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</si>
  <si>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</si>
  <si>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</si>
  <si>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</si>
  <si>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</si>
  <si>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</si>
  <si>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</si>
  <si>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</si>
  <si>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</si>
  <si>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</si>
  <si>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</si>
  <si>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</si>
  <si>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</si>
  <si>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</si>
  <si>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</si>
  <si>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</si>
  <si>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</si>
  <si>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</si>
  <si>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</si>
  <si>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</si>
  <si>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</si>
  <si>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</si>
  <si>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</si>
  <si>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</si>
  <si>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</si>
  <si>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</si>
  <si>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</si>
  <si>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</si>
  <si>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</si>
  <si>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</si>
  <si>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</si>
  <si>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</si>
  <si>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</si>
  <si>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</si>
  <si>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</si>
  <si>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</si>
  <si>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</si>
  <si>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</si>
  <si>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</si>
  <si>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</si>
  <si>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</si>
  <si>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</si>
  <si>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</si>
  <si>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</si>
  <si>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</si>
  <si>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</si>
  <si>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</si>
  <si>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</si>
  <si>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</si>
  <si>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</si>
  <si>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</si>
  <si>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</si>
  <si>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</si>
  <si>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</si>
  <si>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</si>
  <si>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</si>
  <si>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</si>
  <si>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</si>
  <si>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</si>
  <si>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</si>
  <si>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</si>
  <si>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</si>
  <si>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</si>
  <si>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</si>
  <si>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</si>
  <si>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</si>
  <si>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</si>
  <si>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</si>
  <si>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</si>
  <si>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</si>
  <si>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</si>
  <si>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</si>
  <si>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</si>
  <si>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</si>
  <si>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</si>
  <si>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</si>
  <si>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</si>
  <si>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</si>
  <si>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</si>
  <si>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</si>
  <si>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</si>
  <si>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</si>
  <si>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</si>
  <si>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</si>
  <si>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</si>
  <si>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</si>
  <si>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</si>
  <si>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</si>
  <si>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</si>
  <si>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</si>
  <si>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</si>
  <si>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</si>
  <si>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</si>
  <si>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</si>
  <si>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</si>
  <si>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</si>
  <si>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</si>
  <si>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</si>
  <si>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</si>
  <si>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</si>
  <si>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</si>
  <si>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</si>
  <si>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</si>
  <si>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</si>
  <si>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</si>
  <si>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</si>
  <si>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</si>
  <si>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</si>
  <si>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</si>
  <si>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</si>
  <si>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</si>
  <si>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</si>
  <si>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</si>
  <si>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</si>
  <si>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</si>
  <si>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</si>
  <si>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</si>
  <si>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</si>
  <si>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</si>
  <si>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</si>
  <si>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</si>
  <si>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</si>
  <si>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</si>
  <si>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</si>
  <si>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</si>
  <si>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</si>
  <si>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</si>
  <si>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</si>
  <si>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</si>
  <si>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</si>
  <si>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</si>
  <si>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</si>
  <si>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</si>
  <si>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</si>
  <si>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</si>
  <si>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</si>
  <si>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</si>
  <si>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</si>
  <si>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</si>
  <si>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</si>
  <si>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</si>
  <si>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</si>
  <si>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</si>
  <si>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</si>
  <si>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</si>
  <si>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</si>
  <si>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</si>
  <si>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</si>
  <si>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</si>
  <si>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</si>
  <si>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</si>
  <si>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</si>
  <si>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</si>
  <si>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</si>
  <si>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</si>
  <si>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</si>
  <si>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</si>
  <si>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</si>
  <si>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</si>
  <si>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</si>
  <si>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</si>
  <si>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</si>
  <si>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</si>
  <si>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</si>
  <si>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</si>
  <si>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</si>
  <si>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</si>
  <si>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</si>
  <si>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</si>
  <si>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</si>
  <si>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</si>
  <si>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</si>
  <si>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</si>
  <si>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</si>
  <si>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</si>
  <si>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</si>
  <si>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</si>
  <si>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</si>
  <si>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</si>
  <si>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</si>
  <si>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</si>
  <si>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</si>
  <si>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</si>
  <si>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</si>
  <si>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</si>
  <si>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</si>
  <si>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</si>
  <si>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</si>
  <si>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</si>
  <si>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</si>
  <si>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</si>
  <si>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</si>
  <si>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</si>
  <si>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</si>
  <si>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</si>
  <si>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</si>
  <si>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</si>
  <si>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</si>
  <si>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</si>
  <si>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</si>
  <si>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</si>
  <si>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</si>
  <si>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</si>
  <si>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</si>
  <si>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</si>
  <si>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</si>
  <si>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</si>
  <si>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</si>
  <si>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</si>
  <si>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</si>
  <si>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</si>
  <si>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</si>
  <si>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</si>
  <si>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</si>
  <si>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</si>
  <si>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</si>
  <si>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</si>
  <si>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</si>
  <si>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</si>
  <si>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</si>
  <si>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</si>
  <si>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</si>
  <si>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</si>
  <si>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</si>
  <si>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</si>
  <si>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</si>
  <si>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</si>
  <si>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</si>
  <si>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</si>
  <si>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</si>
  <si>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</si>
  <si>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</si>
  <si>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</si>
  <si>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</si>
  <si>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</si>
  <si>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</si>
  <si>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</si>
  <si>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</si>
  <si>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</si>
  <si>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</si>
  <si>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</si>
  <si>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</si>
  <si>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</si>
  <si>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</si>
  <si>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</si>
  <si>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</si>
  <si>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</si>
  <si>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</si>
  <si>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</si>
  <si>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</si>
  <si>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</si>
  <si>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</si>
  <si>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</si>
  <si>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</si>
  <si>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</si>
  <si>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</si>
  <si>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</si>
  <si>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</si>
  <si>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</si>
  <si>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</si>
  <si>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</si>
  <si>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</si>
  <si>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</si>
  <si>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</si>
  <si>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</si>
  <si>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</si>
  <si>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</si>
  <si>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</si>
  <si>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</si>
  <si>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</si>
  <si>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</si>
  <si>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</si>
  <si>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</si>
  <si>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</si>
  <si>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</si>
  <si>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</si>
  <si>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</si>
  <si>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</si>
  <si>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</si>
  <si>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</si>
  <si>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</si>
  <si>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</si>
  <si>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</si>
  <si>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</si>
  <si>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</si>
  <si>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</si>
  <si>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</si>
  <si>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</si>
  <si>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</si>
  <si>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</si>
  <si>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</si>
  <si>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</si>
  <si>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</si>
  <si>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</si>
  <si>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</si>
  <si>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</si>
  <si>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</si>
  <si>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</si>
  <si>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</si>
  <si>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</si>
  <si>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</si>
  <si>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</si>
  <si>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</si>
  <si>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</si>
  <si>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</si>
  <si>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</si>
  <si>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</si>
  <si>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</si>
  <si>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</si>
  <si>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</si>
  <si>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</si>
  <si>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</si>
  <si>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</si>
  <si>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</si>
  <si>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</si>
  <si>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</si>
  <si>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</si>
  <si>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</si>
  <si>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</si>
  <si>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</si>
  <si>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</si>
  <si>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</si>
  <si>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</si>
  <si>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</si>
  <si>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</si>
  <si>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</si>
  <si>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</si>
  <si>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</si>
  <si>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</si>
  <si>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</si>
  <si>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</si>
  <si>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</si>
  <si>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</si>
  <si>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</si>
  <si>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</si>
  <si>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</si>
  <si>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</si>
  <si>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</si>
  <si>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</si>
  <si>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</si>
  <si>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</si>
  <si>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</si>
  <si>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</si>
  <si>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</si>
  <si>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</si>
  <si>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</si>
  <si>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</si>
  <si>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</si>
  <si>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</si>
  <si>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</si>
  <si>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</si>
  <si>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</si>
  <si>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</si>
  <si>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</si>
  <si>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</si>
  <si>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</si>
  <si>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</si>
  <si>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</si>
  <si>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</si>
  <si>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</si>
  <si>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</si>
  <si>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</si>
  <si>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</si>
  <si>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</si>
  <si>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</si>
  <si>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</si>
  <si>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</si>
  <si>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</si>
  <si>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</si>
  <si>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</si>
  <si>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</si>
  <si>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</si>
  <si>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</si>
  <si>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</si>
  <si>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</si>
  <si>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</si>
  <si>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</si>
  <si>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</si>
  <si>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</si>
  <si>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</si>
  <si>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</si>
  <si>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</si>
  <si>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</si>
  <si>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</si>
  <si>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</si>
  <si>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</si>
  <si>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</si>
  <si>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</si>
  <si>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</si>
  <si>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</si>
  <si>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</si>
  <si>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</si>
  <si>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</si>
  <si>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</si>
  <si>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</si>
  <si>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</si>
  <si>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</si>
  <si>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</si>
  <si>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</si>
  <si>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</si>
  <si>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</si>
  <si>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</si>
  <si>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</si>
  <si>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</si>
  <si>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</si>
  <si>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</si>
  <si>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</si>
  <si>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</si>
  <si>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</si>
  <si>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</si>
  <si>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</si>
  <si>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</si>
  <si>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</si>
  <si>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</si>
  <si>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</si>
  <si>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</si>
  <si>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</si>
  <si>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</si>
  <si>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</si>
  <si>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</si>
  <si>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</si>
  <si>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</si>
  <si>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</si>
  <si>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</si>
  <si>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</si>
  <si>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</si>
  <si>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</si>
  <si>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</si>
  <si>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</si>
  <si>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</si>
  <si>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</si>
  <si>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</si>
  <si>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</si>
  <si>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</si>
  <si>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</si>
  <si>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</si>
  <si>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</si>
  <si>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</si>
  <si>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</si>
  <si>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</si>
  <si>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</si>
  <si>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</si>
  <si>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</si>
  <si>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</si>
  <si>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</si>
  <si>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</si>
  <si>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</si>
  <si>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</si>
  <si>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</si>
  <si>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</si>
  <si>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</si>
  <si>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</si>
  <si>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</si>
  <si>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</si>
  <si>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</si>
  <si>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</si>
  <si>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</si>
  <si>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</si>
  <si>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</si>
  <si>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</si>
  <si>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</si>
  <si>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</si>
  <si>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</si>
  <si>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</si>
  <si>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</si>
  <si>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</si>
  <si>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</si>
  <si>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</si>
  <si>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</si>
  <si>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</si>
  <si>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</si>
  <si>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</si>
  <si>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</si>
  <si>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</si>
  <si>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</si>
  <si>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</si>
  <si>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</si>
  <si>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</si>
  <si>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</si>
  <si>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</si>
  <si>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</si>
  <si>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</si>
  <si>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</si>
  <si>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</si>
  <si>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</si>
  <si>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</si>
  <si>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</si>
  <si>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</si>
  <si>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</si>
  <si>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</si>
  <si>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</si>
  <si>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</si>
  <si>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</si>
  <si>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</si>
  <si>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</si>
  <si>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</si>
  <si>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</si>
  <si>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</si>
  <si>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</si>
  <si>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</si>
  <si>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</si>
  <si>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</si>
  <si>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</si>
  <si>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</si>
  <si>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</si>
  <si>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</si>
  <si>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</si>
  <si>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</si>
  <si>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</si>
  <si>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</si>
  <si>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</si>
  <si>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</si>
  <si>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</si>
  <si>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</si>
  <si>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</si>
  <si>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</si>
  <si>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</si>
  <si>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</si>
  <si>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</si>
  <si>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</si>
  <si>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</si>
  <si>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</si>
  <si>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</si>
  <si>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</si>
  <si>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</si>
  <si>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</si>
  <si>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</si>
  <si>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</si>
  <si>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</si>
  <si>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</si>
  <si>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</si>
  <si>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</si>
  <si>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</si>
  <si>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</si>
  <si>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</si>
  <si>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</si>
  <si>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</si>
  <si>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</si>
  <si>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</si>
  <si>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</si>
  <si>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</si>
  <si>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</si>
  <si>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</si>
  <si>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</si>
  <si>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</si>
  <si>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</si>
  <si>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</si>
  <si>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</si>
  <si>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</si>
  <si>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</si>
  <si>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</si>
  <si>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</si>
  <si>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</si>
  <si>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</si>
  <si>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</si>
  <si>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</si>
  <si>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</si>
  <si>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</si>
  <si>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</si>
  <si>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</si>
  <si>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</si>
  <si>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</si>
  <si>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</si>
  <si>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</si>
  <si>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</si>
  <si>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</si>
  <si>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</si>
  <si>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</si>
  <si>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</si>
  <si>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</si>
  <si>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</si>
  <si>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</si>
  <si>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</si>
  <si>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</si>
  <si>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</si>
  <si>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</si>
  <si>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</si>
  <si>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</si>
  <si>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</si>
  <si>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</si>
  <si>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</si>
  <si>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</si>
  <si>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</si>
  <si>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</si>
  <si>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</si>
  <si>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</si>
  <si>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</si>
  <si>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</si>
  <si>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</si>
  <si>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</si>
  <si>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</si>
  <si>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</si>
  <si>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</si>
  <si>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</si>
  <si>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</si>
  <si>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</si>
  <si>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</si>
  <si>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</si>
  <si>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</si>
  <si>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</si>
  <si>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</si>
  <si>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</si>
  <si>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</si>
  <si>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</si>
  <si>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</si>
  <si>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</si>
  <si>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</si>
  <si>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</si>
  <si>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</si>
  <si>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</si>
  <si>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</si>
  <si>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</si>
  <si>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</si>
  <si>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</si>
  <si>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</si>
  <si>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</si>
  <si>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</si>
  <si>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</si>
  <si>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</si>
  <si>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</si>
  <si>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</si>
  <si>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</si>
  <si>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</si>
  <si>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</si>
  <si>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</si>
  <si>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</si>
  <si>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</si>
  <si>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</si>
  <si>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</si>
  <si>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</si>
  <si>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</si>
  <si>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</si>
  <si>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</si>
  <si>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</si>
  <si>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</si>
  <si>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</si>
  <si>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</si>
  <si>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</si>
  <si>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</si>
  <si>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</si>
  <si>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</si>
  <si>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</si>
  <si>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</si>
  <si>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</si>
  <si>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</si>
  <si>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</si>
  <si>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</si>
  <si>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</si>
  <si>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</si>
  <si>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</si>
  <si>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</si>
  <si>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</si>
  <si>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</si>
  <si>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</si>
  <si>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</si>
  <si>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</si>
  <si>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</si>
  <si>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</si>
  <si>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</si>
  <si>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</si>
  <si>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</si>
  <si>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</si>
  <si>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</si>
  <si>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</si>
  <si>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</si>
  <si>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</si>
  <si>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</si>
  <si>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</si>
  <si>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</si>
  <si>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</si>
  <si>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</si>
  <si>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</si>
  <si>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</si>
  <si>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</si>
  <si>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</si>
  <si>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</si>
  <si>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</si>
  <si>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</si>
  <si>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</si>
  <si>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</si>
  <si>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</si>
  <si>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</si>
  <si>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</si>
  <si>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</si>
  <si>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</si>
  <si>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</si>
  <si>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</si>
  <si>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</si>
  <si>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</si>
  <si>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</si>
  <si>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</si>
  <si>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</si>
  <si>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</si>
  <si>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</si>
  <si>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</si>
  <si>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</si>
  <si>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</si>
  <si>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</si>
  <si>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</si>
  <si>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</si>
  <si>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</si>
  <si>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</si>
  <si>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</si>
  <si>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</si>
  <si>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</si>
  <si>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</si>
  <si>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</si>
  <si>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</si>
  <si>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</si>
  <si>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</si>
  <si>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</si>
  <si>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</si>
  <si>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</si>
  <si>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</si>
  <si>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</si>
  <si>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</si>
  <si>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</si>
  <si>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</si>
  <si>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</si>
  <si>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</si>
  <si>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</si>
  <si>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</si>
  <si>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</si>
  <si>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</si>
  <si>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</si>
  <si>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</si>
  <si>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</si>
  <si>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</si>
  <si>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</si>
  <si>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</si>
  <si>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</si>
  <si>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</si>
  <si>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</si>
  <si>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</si>
  <si>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</si>
  <si>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</si>
  <si>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</si>
  <si>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</si>
  <si>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</si>
  <si>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</si>
  <si>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</si>
  <si>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</si>
  <si>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</si>
  <si>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</si>
  <si>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</si>
  <si>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</si>
  <si>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</si>
  <si>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</si>
  <si>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</si>
  <si>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</si>
  <si>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</si>
  <si>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</si>
  <si>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</si>
  <si>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</si>
  <si>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</si>
  <si>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</si>
  <si>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</si>
  <si>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</si>
  <si>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</si>
  <si>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</si>
  <si>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</si>
  <si>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</si>
  <si>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</si>
  <si>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</si>
  <si>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</si>
  <si>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</si>
  <si>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</si>
  <si>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</si>
  <si>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</si>
  <si>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</si>
  <si>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</si>
  <si>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</si>
  <si>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</si>
  <si>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</si>
  <si>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</si>
  <si>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</si>
  <si>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</si>
  <si>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</si>
  <si>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</si>
  <si>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</si>
  <si>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</si>
  <si>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</si>
  <si>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</si>
  <si>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</si>
  <si>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</si>
  <si>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</si>
  <si>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</si>
  <si>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</si>
  <si>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</si>
  <si>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</si>
  <si>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</si>
  <si>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</si>
  <si>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</si>
  <si>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</si>
  <si>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</si>
  <si>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</si>
  <si>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</si>
  <si>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</si>
  <si>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</si>
  <si>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</si>
  <si>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</si>
  <si>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</si>
  <si>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</si>
  <si>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</si>
  <si>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</si>
  <si>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</si>
  <si>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</si>
  <si>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</si>
  <si>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</si>
  <si>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</si>
  <si>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</si>
  <si>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</si>
  <si>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</si>
  <si>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</si>
  <si>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</si>
  <si>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</si>
  <si>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</si>
  <si>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</si>
  <si>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</si>
  <si>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</si>
  <si>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</si>
  <si>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</si>
  <si>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</si>
  <si>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</si>
  <si>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</si>
  <si>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</si>
  <si>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</si>
  <si>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</si>
  <si>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</si>
  <si>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</si>
  <si>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</si>
  <si>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</si>
  <si>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</si>
  <si>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</si>
  <si>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</si>
  <si>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</si>
  <si>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</si>
  <si>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</si>
  <si>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</si>
  <si>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</si>
  <si>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</si>
  <si>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</si>
  <si>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</si>
  <si>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</si>
  <si>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</si>
  <si>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</si>
  <si>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</si>
  <si>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</si>
  <si>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</si>
  <si>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</si>
  <si>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</si>
  <si>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</si>
  <si>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</si>
  <si>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</si>
  <si>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</si>
  <si>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</si>
  <si>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</si>
  <si>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</si>
  <si>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</si>
  <si>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</si>
  <si>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</si>
  <si>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</si>
  <si>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</si>
  <si>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</si>
  <si>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</si>
  <si>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</si>
  <si>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</si>
  <si>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</si>
  <si>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</si>
  <si>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</si>
  <si>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</si>
  <si>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</si>
  <si>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</si>
  <si>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</si>
  <si>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</si>
  <si>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</si>
  <si>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</si>
  <si>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</si>
  <si>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</si>
  <si>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</si>
  <si>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</si>
  <si>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</si>
  <si>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</si>
  <si>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</si>
  <si>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</si>
  <si>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</si>
  <si>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</si>
  <si>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</si>
  <si>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</si>
  <si>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</si>
  <si>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</si>
  <si>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</si>
  <si>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</si>
  <si>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</si>
  <si>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</si>
  <si>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</si>
  <si>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</si>
  <si>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</si>
  <si>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</si>
  <si>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</si>
  <si>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</si>
  <si>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</si>
  <si>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</si>
  <si>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</si>
  <si>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</si>
  <si>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</si>
  <si>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</si>
  <si>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</si>
  <si>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</si>
  <si>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</si>
  <si>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</si>
  <si>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</si>
  <si>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</si>
  <si>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</si>
  <si>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</si>
  <si>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</si>
  <si>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</si>
  <si>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</si>
  <si>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</si>
  <si>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</si>
  <si>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</si>
  <si>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</si>
  <si>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</si>
  <si>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</si>
  <si>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</si>
  <si>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</si>
  <si>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</si>
  <si>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</si>
  <si>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</si>
  <si>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</si>
  <si>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</si>
  <si>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</si>
  <si>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</si>
  <si>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</si>
  <si>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</si>
  <si>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</si>
  <si>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</si>
  <si>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</si>
  <si>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</si>
  <si>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</si>
  <si>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</si>
  <si>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</si>
  <si>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</si>
  <si>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</si>
  <si>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</si>
  <si>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</si>
  <si>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</si>
  <si>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</si>
  <si>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</si>
  <si>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</si>
  <si>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</si>
  <si>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</si>
  <si>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</si>
  <si>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</si>
  <si>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</si>
  <si>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</si>
  <si>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</si>
  <si>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</si>
  <si>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</si>
  <si>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</si>
  <si>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</si>
  <si>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</si>
  <si>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</si>
  <si>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</si>
  <si>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</si>
  <si>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</si>
  <si>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</si>
  <si>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</si>
  <si>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</si>
  <si>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</si>
  <si>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</si>
  <si>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</si>
  <si>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</si>
  <si>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</si>
  <si>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</si>
  <si>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</si>
  <si>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</si>
  <si>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</si>
  <si>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</si>
  <si>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</si>
  <si>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</si>
  <si>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</si>
  <si>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</si>
  <si>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</si>
  <si>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</si>
  <si>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</si>
  <si>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</si>
  <si>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</si>
  <si>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</si>
  <si>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</si>
  <si>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</si>
  <si>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</si>
  <si>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</si>
  <si>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</si>
  <si>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</si>
  <si>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</si>
  <si>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</si>
  <si>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</si>
  <si>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</si>
  <si>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</si>
  <si>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</si>
  <si>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</si>
  <si>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</si>
  <si>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</si>
  <si>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</si>
  <si>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</si>
  <si>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</si>
  <si>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</si>
  <si>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</si>
  <si>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</si>
  <si>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</si>
  <si>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</si>
  <si>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</si>
  <si>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</si>
  <si>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</si>
  <si>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</si>
  <si>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</si>
  <si>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</si>
  <si>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</si>
  <si>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</si>
  <si>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</si>
  <si>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</si>
  <si>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</si>
  <si>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</si>
  <si>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</si>
  <si>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</si>
  <si>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</si>
  <si>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</si>
  <si>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</si>
  <si>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</si>
  <si>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</si>
  <si>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</si>
  <si>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</si>
  <si>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</si>
  <si>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</si>
  <si>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</si>
  <si>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</si>
  <si>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</si>
  <si>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</si>
  <si>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</si>
  <si>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</si>
  <si>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</si>
  <si>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</si>
  <si>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</si>
  <si>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</si>
  <si>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</si>
  <si>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</si>
  <si>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</si>
  <si>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</si>
  <si>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</si>
  <si>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</si>
  <si>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</si>
  <si>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</si>
  <si>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</si>
  <si>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</si>
  <si>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</si>
  <si>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</si>
  <si>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</si>
  <si>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</si>
  <si>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</si>
  <si>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</si>
  <si>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</si>
  <si>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</si>
  <si>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</si>
  <si>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</si>
  <si>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</si>
  <si>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</si>
  <si>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</si>
  <si>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</si>
  <si>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</si>
  <si>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</si>
  <si>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</si>
  <si>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</si>
  <si>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</si>
  <si>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</si>
  <si>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</si>
  <si>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</si>
  <si>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</si>
  <si>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</si>
  <si>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</si>
  <si>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</si>
  <si>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</si>
  <si>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</si>
  <si>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</si>
  <si>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</si>
  <si>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</si>
  <si>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</si>
  <si>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</si>
  <si>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</si>
  <si>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</si>
  <si>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</si>
  <si>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</si>
  <si>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</si>
  <si>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</si>
  <si>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</si>
  <si>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</si>
  <si>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</si>
  <si>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</si>
  <si>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</si>
  <si>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</si>
  <si>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</si>
  <si>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</si>
  <si>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</si>
  <si>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</si>
  <si>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</si>
  <si>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</si>
  <si>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</si>
  <si>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</si>
  <si>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</si>
  <si>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</si>
  <si>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</si>
  <si>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</si>
  <si>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</si>
  <si>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</si>
  <si>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</si>
  <si>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</si>
  <si>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</si>
  <si>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</si>
  <si>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</si>
  <si>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</si>
  <si>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</si>
  <si>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</si>
  <si>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</si>
  <si>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</si>
  <si>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</si>
  <si>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</si>
  <si>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</si>
  <si>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</si>
  <si>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</si>
  <si>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</si>
  <si>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</si>
  <si>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</si>
  <si>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</si>
  <si>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</si>
  <si>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</si>
  <si>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</si>
  <si>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</si>
  <si>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</si>
  <si>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</si>
  <si>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</si>
  <si>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</si>
  <si>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</si>
  <si>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</si>
  <si>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</si>
  <si>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</si>
  <si>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</si>
  <si>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</si>
  <si>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</si>
  <si>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</si>
  <si>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</si>
  <si>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</si>
  <si>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</si>
  <si>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</si>
  <si>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</si>
  <si>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</si>
  <si>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</si>
  <si>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</si>
  <si>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</si>
  <si>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</si>
  <si>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</si>
  <si>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</si>
  <si>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</si>
  <si>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</si>
  <si>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</si>
  <si>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</si>
  <si>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</si>
  <si>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</si>
  <si>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</si>
  <si>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</si>
  <si>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</si>
  <si>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</si>
  <si>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</si>
  <si>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</si>
  <si>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</si>
  <si>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</si>
  <si>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</si>
  <si>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</si>
  <si>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</si>
  <si>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</si>
  <si>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</si>
  <si>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</si>
  <si>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</si>
  <si>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</si>
  <si>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</si>
  <si>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</si>
  <si>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</si>
  <si>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</si>
  <si>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</si>
  <si>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</si>
  <si>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</si>
  <si>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</si>
  <si>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</si>
  <si>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</si>
  <si>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</si>
  <si>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</si>
  <si>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</si>
  <si>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</si>
  <si>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</si>
  <si>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</si>
  <si>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</si>
  <si>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</si>
  <si>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</si>
  <si>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</si>
  <si>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</si>
  <si>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</si>
  <si>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</si>
  <si>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</si>
  <si>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</si>
  <si>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</si>
  <si>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</si>
  <si>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</si>
  <si>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</si>
  <si>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</si>
  <si>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</si>
  <si>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</si>
  <si>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</si>
  <si>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</si>
  <si>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</si>
  <si>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</si>
  <si>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</si>
  <si>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</si>
  <si>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</si>
  <si>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</si>
  <si>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</si>
  <si>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</si>
  <si>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</si>
  <si>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</si>
  <si>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</si>
  <si>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</si>
  <si>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</si>
  <si>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</si>
  <si>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</si>
  <si>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</si>
  <si>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</si>
  <si>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</si>
  <si>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</si>
  <si>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</si>
  <si>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</si>
  <si>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</si>
  <si>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</si>
  <si>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</si>
  <si>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</si>
  <si>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</si>
  <si>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</si>
  <si>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</si>
  <si>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</si>
  <si>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</si>
  <si>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</si>
  <si>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</si>
  <si>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</si>
  <si>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</si>
  <si>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</si>
  <si>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</si>
  <si>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</si>
  <si>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</si>
  <si>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</si>
  <si>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</si>
  <si>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</si>
  <si>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</si>
  <si>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</si>
  <si>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</si>
  <si>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</si>
  <si>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</si>
  <si>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</si>
  <si>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</si>
  <si>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</si>
  <si>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</si>
  <si>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</si>
  <si>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</si>
  <si>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</si>
  <si>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</si>
  <si>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</si>
  <si>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</si>
  <si>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</si>
  <si>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</si>
  <si>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</si>
  <si>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</si>
  <si>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</si>
  <si>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</si>
  <si>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</si>
  <si>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</si>
  <si>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</si>
  <si>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</si>
  <si>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</si>
  <si>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</si>
  <si>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</si>
  <si>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</si>
  <si>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</si>
  <si>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</si>
  <si>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</si>
  <si>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</si>
  <si>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</si>
  <si>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</si>
  <si>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</si>
  <si>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</si>
  <si>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</si>
  <si>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</si>
  <si>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</si>
  <si>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</si>
  <si>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</si>
  <si>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</si>
  <si>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</si>
  <si>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</si>
  <si>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</si>
  <si>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</si>
  <si>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</si>
  <si>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</si>
  <si>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</si>
  <si>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</si>
  <si>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</si>
  <si>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</si>
  <si>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</si>
  <si>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</si>
  <si>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</si>
  <si>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</si>
  <si>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</si>
  <si>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</si>
  <si>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</si>
  <si>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</si>
  <si>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</si>
  <si>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</si>
  <si>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</si>
  <si>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</si>
  <si>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</si>
  <si>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</si>
  <si>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</si>
  <si>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</si>
  <si>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</si>
  <si>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</si>
  <si>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</si>
  <si>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</si>
  <si>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</si>
  <si>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</si>
  <si>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</si>
  <si>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</si>
  <si>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</si>
  <si>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</si>
  <si>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</si>
  <si>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</si>
  <si>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</si>
  <si>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</si>
  <si>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</si>
  <si>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</si>
  <si>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</si>
  <si>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</si>
  <si>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</si>
  <si>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</si>
  <si>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</si>
  <si>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</si>
  <si>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</si>
  <si>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</si>
  <si>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</si>
  <si>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</si>
  <si>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</si>
  <si>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</si>
  <si>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</si>
  <si>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</si>
  <si>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</si>
  <si>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</si>
  <si>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</si>
  <si>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</si>
  <si>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</si>
  <si>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</si>
  <si>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</si>
  <si>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</si>
  <si>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</si>
  <si>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</si>
  <si>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</si>
  <si>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</si>
  <si>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</si>
  <si>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</si>
  <si>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</si>
  <si>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</si>
  <si>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</si>
  <si>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</si>
  <si>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</si>
  <si>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</si>
  <si>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</si>
  <si>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</si>
  <si>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</si>
  <si>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</si>
  <si>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</si>
  <si>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</si>
  <si>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</si>
  <si>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</si>
  <si>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</si>
  <si>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</si>
  <si>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</si>
  <si>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</si>
  <si>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</si>
  <si>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</si>
  <si>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</si>
  <si>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</si>
  <si>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</si>
  <si>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</si>
  <si>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</si>
  <si>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</si>
  <si>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</si>
  <si>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</si>
  <si>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</si>
  <si>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</si>
  <si>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</si>
  <si>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</si>
  <si>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</si>
  <si>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</si>
  <si>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</si>
  <si>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</si>
  <si>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</si>
  <si>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</si>
  <si>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</si>
  <si>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</si>
  <si>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</si>
  <si>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</si>
  <si>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</si>
  <si>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</si>
  <si>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</si>
  <si>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</si>
  <si>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</si>
  <si>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</si>
  <si>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</si>
  <si>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</si>
  <si>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</si>
  <si>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</si>
  <si>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</si>
  <si>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</si>
  <si>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</si>
  <si>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</si>
  <si>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</si>
  <si>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</si>
  <si>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</si>
  <si>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</si>
  <si>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</si>
  <si>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</si>
  <si>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</si>
  <si>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</si>
  <si>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</si>
  <si>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</si>
  <si>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</si>
  <si>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</si>
  <si>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</si>
  <si>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</si>
  <si>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</si>
  <si>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</si>
  <si>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</si>
  <si>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</si>
  <si>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</si>
  <si>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</si>
  <si>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</si>
  <si>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</si>
  <si>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</si>
  <si>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</si>
  <si>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</si>
  <si>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</si>
  <si>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</si>
  <si>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</si>
  <si>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</si>
  <si>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</si>
  <si>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</si>
  <si>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</si>
  <si>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</si>
  <si>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</si>
  <si>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</si>
  <si>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</si>
  <si>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</si>
  <si>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</si>
  <si>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</si>
  <si>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</si>
  <si>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</si>
  <si>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</si>
  <si>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</si>
  <si>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</si>
  <si>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</si>
  <si>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</si>
  <si>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</si>
  <si>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</si>
  <si>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</si>
  <si>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</si>
  <si>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</si>
  <si>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</si>
  <si>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</si>
  <si>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</si>
  <si>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</si>
  <si>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</si>
  <si>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</si>
  <si>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</si>
  <si>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</si>
  <si>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</si>
  <si>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</si>
  <si>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</si>
  <si>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</si>
  <si>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</si>
  <si>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</si>
  <si>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</si>
  <si>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</si>
  <si>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</si>
  <si>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</si>
  <si>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</si>
  <si>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</si>
  <si>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</si>
  <si>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</si>
  <si>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</si>
  <si>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</si>
  <si>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</si>
  <si>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</si>
  <si>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</si>
  <si>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</si>
  <si>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</si>
  <si>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</si>
  <si>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</si>
  <si>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</si>
  <si>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</si>
  <si>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</si>
  <si>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</si>
  <si>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</si>
  <si>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</si>
  <si>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</si>
  <si>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</si>
  <si>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</si>
  <si>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</si>
  <si>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</si>
  <si>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</si>
  <si>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</si>
  <si>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</si>
  <si>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</si>
  <si>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</si>
  <si>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</si>
  <si>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</si>
  <si>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</si>
  <si>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</si>
  <si>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</si>
  <si>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</si>
  <si>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</si>
  <si>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</si>
  <si>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</si>
  <si>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</si>
  <si>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</si>
  <si>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</si>
  <si>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</si>
  <si>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</si>
  <si>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</si>
  <si>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</si>
  <si>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</si>
  <si>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</si>
  <si>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</si>
  <si>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</si>
  <si>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</si>
  <si>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</si>
  <si>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</si>
  <si>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</si>
  <si>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</si>
  <si>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</si>
  <si>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</si>
  <si>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</si>
  <si>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</si>
  <si>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</si>
  <si>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</si>
  <si>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</si>
  <si>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</si>
  <si>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</si>
  <si>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</si>
  <si>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</si>
  <si>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</si>
  <si>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</si>
  <si>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</si>
  <si>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</si>
  <si>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</si>
  <si>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</si>
  <si>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</si>
  <si>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</si>
  <si>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</si>
  <si>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</si>
  <si>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</si>
  <si>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</si>
  <si>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</si>
  <si>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</si>
  <si>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</si>
  <si>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</si>
  <si>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</si>
  <si>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</si>
  <si>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</si>
  <si>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</si>
  <si>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</si>
  <si>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</si>
  <si>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</si>
  <si>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</si>
  <si>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</si>
  <si>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</si>
  <si>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</si>
  <si>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</si>
  <si>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</si>
  <si>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</si>
  <si>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</si>
  <si>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</si>
  <si>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</si>
  <si>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</si>
  <si>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</si>
  <si>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</si>
  <si>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</si>
  <si>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</si>
  <si>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</si>
  <si>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</si>
  <si>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</si>
  <si>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</si>
  <si>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</si>
  <si>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</si>
  <si>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</si>
  <si>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</si>
  <si>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</si>
  <si>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</si>
  <si>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</si>
  <si>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</si>
  <si>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</si>
  <si>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</si>
  <si>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</si>
  <si>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</si>
  <si>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</si>
  <si>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</si>
  <si>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</si>
  <si>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</si>
  <si>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</si>
  <si>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</si>
  <si>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</si>
  <si>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</si>
  <si>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</si>
  <si>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</si>
  <si>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</si>
  <si>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</si>
  <si>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</si>
  <si>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</si>
  <si>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</si>
  <si>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</si>
  <si>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</si>
  <si>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</si>
  <si>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</si>
  <si>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</si>
  <si>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</si>
  <si>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</si>
  <si>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</si>
  <si>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</si>
  <si>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</si>
  <si>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</si>
  <si>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</si>
  <si>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</si>
  <si>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</si>
  <si>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</si>
  <si>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</si>
  <si>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</si>
  <si>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</si>
  <si>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</si>
  <si>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</si>
  <si>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</si>
  <si>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</si>
  <si>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</si>
  <si>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</si>
  <si>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</si>
  <si>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</si>
  <si>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</si>
  <si>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</si>
  <si>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</si>
  <si>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</si>
  <si>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</si>
  <si>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</si>
  <si>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</si>
  <si>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</si>
  <si>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</si>
  <si>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</si>
  <si>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</si>
  <si>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</si>
  <si>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</si>
  <si>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</si>
  <si>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</si>
  <si>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</si>
  <si>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</si>
  <si>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</si>
  <si>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</si>
  <si>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</si>
  <si>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</si>
  <si>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</si>
  <si>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</si>
  <si>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</si>
  <si>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</si>
  <si>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</si>
  <si>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</si>
  <si>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</si>
  <si>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</si>
  <si>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</si>
  <si>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</si>
  <si>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</si>
  <si>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</si>
  <si>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</si>
  <si>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</si>
  <si>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</si>
  <si>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</si>
  <si>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</si>
  <si>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</si>
  <si>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</si>
  <si>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</si>
  <si>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</si>
  <si>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</si>
  <si>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</si>
  <si>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</si>
  <si>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</si>
  <si>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</si>
  <si>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</si>
  <si>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</si>
  <si>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</si>
  <si>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</si>
  <si>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</si>
  <si>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</si>
  <si>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</si>
  <si>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</si>
  <si>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</si>
  <si>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</si>
  <si>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</si>
  <si>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</si>
  <si>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</si>
  <si>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</si>
  <si>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</si>
  <si>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</si>
  <si>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</si>
  <si>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</si>
  <si>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</si>
  <si>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</si>
  <si>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</si>
  <si>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</si>
  <si>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</si>
  <si>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</si>
  <si>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</si>
  <si>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</si>
  <si>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</si>
  <si>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</si>
  <si>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</si>
  <si>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</si>
  <si>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</si>
  <si>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</si>
  <si>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</si>
  <si>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</si>
  <si>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</si>
  <si>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</si>
  <si>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</si>
  <si>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</si>
  <si>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</si>
  <si>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</si>
  <si>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</si>
  <si>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</si>
  <si>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</si>
  <si>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</si>
  <si>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</si>
  <si>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</si>
  <si>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</si>
  <si>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</si>
  <si>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</si>
  <si>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</si>
  <si>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</si>
  <si>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</si>
  <si>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</si>
  <si>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</si>
  <si>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</si>
  <si>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</si>
  <si>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</si>
  <si>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</si>
  <si>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</si>
  <si>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</si>
  <si>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</si>
  <si>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</si>
  <si>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</si>
  <si>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</si>
  <si>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</si>
  <si>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</si>
  <si>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</si>
  <si>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</si>
  <si>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</si>
  <si>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</si>
  <si>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</si>
  <si>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</si>
  <si>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</si>
  <si>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</si>
  <si>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</si>
  <si>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</si>
  <si>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</si>
  <si>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</si>
  <si>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</si>
  <si>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</si>
  <si>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</si>
  <si>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</si>
  <si>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</si>
  <si>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</si>
  <si>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</si>
  <si>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</si>
  <si>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</si>
  <si>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</si>
  <si>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</si>
  <si>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</si>
  <si>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</si>
  <si>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</si>
  <si>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</si>
  <si>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</si>
  <si>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</si>
  <si>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</si>
  <si>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</si>
  <si>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</si>
  <si>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</si>
  <si>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</si>
  <si>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</si>
  <si>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</si>
  <si>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</si>
  <si>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</si>
  <si>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</si>
  <si>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</si>
  <si>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</si>
  <si>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</si>
  <si>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</si>
  <si>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</si>
  <si>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</si>
  <si>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</si>
  <si>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</si>
  <si>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</si>
  <si>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</si>
  <si>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</si>
  <si>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</si>
  <si>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</si>
  <si>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</si>
  <si>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</si>
  <si>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</si>
  <si>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</si>
  <si>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</si>
  <si>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</si>
  <si>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</si>
  <si>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</si>
  <si>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</si>
  <si>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</si>
  <si>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</si>
  <si>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</si>
  <si>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</si>
  <si>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</si>
  <si>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</si>
  <si>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</si>
  <si>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</si>
  <si>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</si>
  <si>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</si>
  <si>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</si>
  <si>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</si>
  <si>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</si>
  <si>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</si>
  <si>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</si>
  <si>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</si>
  <si>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</si>
  <si>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</si>
  <si>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</si>
  <si>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</si>
  <si>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</si>
  <si>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</si>
  <si>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</si>
  <si>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</si>
  <si>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</si>
  <si>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</si>
  <si>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</si>
  <si>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</si>
  <si>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</si>
  <si>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</si>
  <si>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</si>
  <si>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</si>
  <si>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</si>
  <si>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</si>
  <si>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</si>
  <si>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</si>
  <si>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</si>
  <si>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</si>
  <si>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</si>
  <si>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</si>
  <si>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</si>
  <si>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</si>
  <si>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</si>
  <si>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</si>
  <si>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</si>
  <si>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</si>
  <si>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</si>
  <si>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</si>
  <si>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</si>
  <si>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</si>
  <si>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</si>
  <si>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</si>
  <si>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</si>
  <si>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</si>
  <si>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</si>
  <si>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</si>
  <si>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</si>
  <si>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</si>
  <si>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</si>
  <si>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</si>
  <si>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</si>
  <si>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</si>
  <si>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</si>
  <si>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</si>
  <si>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</si>
  <si>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</si>
  <si>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</si>
  <si>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</si>
  <si>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</si>
  <si>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</si>
  <si>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</si>
  <si>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</si>
  <si>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</si>
  <si>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</si>
  <si>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</si>
  <si>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</si>
  <si>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</si>
  <si>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</si>
  <si>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</si>
  <si>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</si>
  <si>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</si>
  <si>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</si>
  <si>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</si>
  <si>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</si>
  <si>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</si>
  <si>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</si>
  <si>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</si>
  <si>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</si>
  <si>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</si>
  <si>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</si>
  <si>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</si>
  <si>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</si>
  <si>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</si>
  <si>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</si>
  <si>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</si>
  <si>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</si>
  <si>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</si>
  <si>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</si>
  <si>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</si>
  <si>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</si>
  <si>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</si>
  <si>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</si>
  <si>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</si>
  <si>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</si>
  <si>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</si>
  <si>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</si>
  <si>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</si>
  <si>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</si>
  <si>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</si>
  <si>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</si>
  <si>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</si>
  <si>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</si>
  <si>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</si>
  <si>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</si>
  <si>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</si>
  <si>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</si>
  <si>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</si>
  <si>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</si>
  <si>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</si>
  <si>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</si>
  <si>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</si>
  <si>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</si>
  <si>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</si>
  <si>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</si>
  <si>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</si>
  <si>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</si>
  <si>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</si>
  <si>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</si>
  <si>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</si>
  <si>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</si>
  <si>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</si>
  <si>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</si>
  <si>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</si>
  <si>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</si>
  <si>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</si>
  <si>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</si>
  <si>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</si>
  <si>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</si>
  <si>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</si>
  <si>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</si>
  <si>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</si>
  <si>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</si>
  <si>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</si>
  <si>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</si>
  <si>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</si>
  <si>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</si>
  <si>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</si>
  <si>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</si>
  <si>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</si>
  <si>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</si>
  <si>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</si>
  <si>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</si>
  <si>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</si>
  <si>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</si>
  <si>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</si>
  <si>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</si>
  <si>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</si>
  <si>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</si>
  <si>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</si>
  <si>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</si>
  <si>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</si>
  <si>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</si>
  <si>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</si>
  <si>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</si>
  <si>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</si>
  <si>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</si>
  <si>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</si>
  <si>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</si>
  <si>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</si>
  <si>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</si>
  <si>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</si>
  <si>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</si>
  <si>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</si>
  <si>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</si>
  <si>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</si>
  <si>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</si>
  <si>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</si>
  <si>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</si>
  <si>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</si>
  <si>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</si>
  <si>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</si>
  <si>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</si>
  <si>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</si>
  <si>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</si>
  <si>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</si>
  <si>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</si>
  <si>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</si>
  <si>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</si>
  <si>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</si>
  <si>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</si>
  <si>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</si>
  <si>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</si>
  <si>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</si>
  <si>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</si>
  <si>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</si>
  <si>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</si>
  <si>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</si>
  <si>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</si>
  <si>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</si>
  <si>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</si>
  <si>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</si>
  <si>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</si>
  <si>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</si>
  <si>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</si>
  <si>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</si>
  <si>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</si>
  <si>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</si>
  <si>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</si>
  <si>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</si>
  <si>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</si>
  <si>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</si>
  <si>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</si>
  <si>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</si>
  <si>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</si>
  <si>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</si>
  <si>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</si>
  <si>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</si>
  <si>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</si>
  <si>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</si>
  <si>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</si>
  <si>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</si>
  <si>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</si>
  <si>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</si>
  <si>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</si>
  <si>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</si>
  <si>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</si>
  <si>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</si>
  <si>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</si>
  <si>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</si>
  <si>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</si>
  <si>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</si>
  <si>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</si>
  <si>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</si>
  <si>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</si>
  <si>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</si>
  <si>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</si>
  <si>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</si>
  <si>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</si>
  <si>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</si>
  <si>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</si>
  <si>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</si>
  <si>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</si>
  <si>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</si>
  <si>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</si>
  <si>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</si>
  <si>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</si>
  <si>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</si>
  <si>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</si>
  <si>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</si>
  <si>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</si>
  <si>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</si>
  <si>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</si>
  <si>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</si>
  <si>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</si>
  <si>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</si>
  <si>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</si>
  <si>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</si>
  <si>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</si>
  <si>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</si>
  <si>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</si>
  <si>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</si>
  <si>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</si>
  <si>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</si>
  <si>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</si>
  <si>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</si>
  <si>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</si>
  <si>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</si>
  <si>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</si>
  <si>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</si>
  <si>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</si>
  <si>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</si>
  <si>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</si>
  <si>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</si>
  <si>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</si>
  <si>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</si>
  <si>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</si>
  <si>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</si>
  <si>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</si>
  <si>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</si>
  <si>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</si>
  <si>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</si>
  <si>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</si>
  <si>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</si>
  <si>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</si>
  <si>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</si>
  <si>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</si>
  <si>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</si>
  <si>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</si>
  <si>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</si>
  <si>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</si>
  <si>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</si>
  <si>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</si>
  <si>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</si>
  <si>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</si>
  <si>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</si>
  <si>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</si>
  <si>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</si>
  <si>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</si>
  <si>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</si>
  <si>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</si>
  <si>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</si>
  <si>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</si>
  <si>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</si>
  <si>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</si>
  <si>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</si>
  <si>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</si>
  <si>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</si>
  <si>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</si>
  <si>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</si>
  <si>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</si>
  <si>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</si>
  <si>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</si>
  <si>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</si>
  <si>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</si>
  <si>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</si>
  <si>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</si>
  <si>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</si>
  <si>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</si>
  <si>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</si>
  <si>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</si>
  <si>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</si>
  <si>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</si>
  <si>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</si>
  <si>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</si>
  <si>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</si>
  <si>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</si>
  <si>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</si>
  <si>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</si>
  <si>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</si>
  <si>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</si>
  <si>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</si>
  <si>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</si>
  <si>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</si>
  <si>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</si>
  <si>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</si>
  <si>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</si>
  <si>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</si>
  <si>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</si>
  <si>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</si>
  <si>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</si>
  <si>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</si>
  <si>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</si>
  <si>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</si>
  <si>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</si>
  <si>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</si>
  <si>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</si>
  <si>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</si>
  <si>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</si>
  <si>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</si>
  <si>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</si>
  <si>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</si>
  <si>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</si>
  <si>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</si>
  <si>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</si>
  <si>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</si>
  <si>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</si>
  <si>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</si>
  <si>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</si>
  <si>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</si>
  <si>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</si>
  <si>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</si>
  <si>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</si>
  <si>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</si>
  <si>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</si>
  <si>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</si>
  <si>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</si>
  <si>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</si>
  <si>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</si>
  <si>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</si>
  <si>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</si>
  <si>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</si>
  <si>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</si>
  <si>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</si>
  <si>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</si>
  <si>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</si>
  <si>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</si>
  <si>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</si>
  <si>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</si>
  <si>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</si>
  <si>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</si>
  <si>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</si>
  <si>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</si>
  <si>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</si>
  <si>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</si>
  <si>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</si>
  <si>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</si>
  <si>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</si>
  <si>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</si>
  <si>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</si>
  <si>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</si>
  <si>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</si>
  <si>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</si>
  <si>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</si>
  <si>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</si>
  <si>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</si>
  <si>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</si>
  <si>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</si>
  <si>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</si>
  <si>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</si>
  <si>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</si>
  <si>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</si>
  <si>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</si>
  <si>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</si>
  <si>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</si>
  <si>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</si>
  <si>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</si>
  <si>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</si>
  <si>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</si>
  <si>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</si>
  <si>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</si>
  <si>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</si>
  <si>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</si>
  <si>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</si>
  <si>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</si>
  <si>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</si>
  <si>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</si>
  <si>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</si>
  <si>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</si>
  <si>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</si>
  <si>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</si>
  <si>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</si>
  <si>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</si>
  <si>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</si>
  <si>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</si>
  <si>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</si>
  <si>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</si>
  <si>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</si>
  <si>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</si>
  <si>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</si>
  <si>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</si>
  <si>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</si>
  <si>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</si>
  <si>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</si>
  <si>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</si>
  <si>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</si>
  <si>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</si>
  <si>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</si>
  <si>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</si>
  <si>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</si>
  <si>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</si>
  <si>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</si>
  <si>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</si>
  <si>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</si>
  <si>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</si>
  <si>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</si>
  <si>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</si>
  <si>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</si>
  <si>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</si>
  <si>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</si>
  <si>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</si>
  <si>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</si>
  <si>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</si>
  <si>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</si>
  <si>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</si>
  <si>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</si>
  <si>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</si>
  <si>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</si>
  <si>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</si>
  <si>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</si>
  <si>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</si>
  <si>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</si>
  <si>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</si>
  <si>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</si>
  <si>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</si>
  <si>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</si>
  <si>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</si>
  <si>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</si>
  <si>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</si>
  <si>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</si>
  <si>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</si>
  <si>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</si>
  <si>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</si>
  <si>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</si>
  <si>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</si>
  <si>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</si>
  <si>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</si>
  <si>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</si>
  <si>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</si>
  <si>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</si>
  <si>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</si>
  <si>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</si>
  <si>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</si>
  <si>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</si>
  <si>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</si>
  <si>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</si>
  <si>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</si>
  <si>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</si>
  <si>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</si>
  <si>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</si>
  <si>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</si>
  <si>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</si>
  <si>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</si>
  <si>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</si>
  <si>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</si>
  <si>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</si>
  <si>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</si>
  <si>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</si>
  <si>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</si>
  <si>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</si>
  <si>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</si>
  <si>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</si>
  <si>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</si>
  <si>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</si>
  <si>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</si>
  <si>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</si>
  <si>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</si>
  <si>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</si>
  <si>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</si>
  <si>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</si>
  <si>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</si>
  <si>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</si>
  <si>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</si>
  <si>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</si>
  <si>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</si>
  <si>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</si>
  <si>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</si>
  <si>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</si>
  <si>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</si>
  <si>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</si>
  <si>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</si>
  <si>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</si>
  <si>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</si>
  <si>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</si>
  <si>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</si>
  <si>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</si>
  <si>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</si>
  <si>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</si>
  <si>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</si>
  <si>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</si>
  <si>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</si>
  <si>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</si>
  <si>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</si>
  <si>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</si>
  <si>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</si>
  <si>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</si>
  <si>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</si>
  <si>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</si>
  <si>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</si>
  <si>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</si>
  <si>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</si>
  <si>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</si>
  <si>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</si>
  <si>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</si>
  <si>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</si>
  <si>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</si>
  <si>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</si>
  <si>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</si>
  <si>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</si>
  <si>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</si>
  <si>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</si>
  <si>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</si>
  <si>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</si>
  <si>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</si>
  <si>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</si>
  <si>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</si>
  <si>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</si>
  <si>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</si>
  <si>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</si>
  <si>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</si>
  <si>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</si>
  <si>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</si>
  <si>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</si>
  <si>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</si>
  <si>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</si>
  <si>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</si>
  <si>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</si>
  <si>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</si>
  <si>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</si>
  <si>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</si>
  <si>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</si>
  <si>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</si>
  <si>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</si>
  <si>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</si>
  <si>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</si>
  <si>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</si>
  <si>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</si>
  <si>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</si>
  <si>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</si>
  <si>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</si>
  <si>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</si>
  <si>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</si>
  <si>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</si>
  <si>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</si>
  <si>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</si>
  <si>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</si>
  <si>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</si>
  <si>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</si>
  <si>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</si>
  <si>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</si>
  <si>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</si>
  <si>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</si>
  <si>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</si>
  <si>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</si>
  <si>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</si>
  <si>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</si>
  <si>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</si>
  <si>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</si>
  <si>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</si>
  <si>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</si>
  <si>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</si>
  <si>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</si>
  <si>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</si>
  <si>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</si>
  <si>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</si>
  <si>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</si>
  <si>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</si>
  <si>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</si>
  <si>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</si>
  <si>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</si>
  <si>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</si>
  <si>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</si>
  <si>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</si>
  <si>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</si>
  <si>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</si>
  <si>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</si>
  <si>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</si>
  <si>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</si>
  <si>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</si>
  <si>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</si>
  <si>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</si>
  <si>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</si>
  <si>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</si>
  <si>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</si>
  <si>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</si>
  <si>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</si>
  <si>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</si>
  <si>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</si>
  <si>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</si>
  <si>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</si>
  <si>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</si>
  <si>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</si>
  <si>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</si>
  <si>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</si>
  <si>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</si>
  <si>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</si>
  <si>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</si>
  <si>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</si>
  <si>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</si>
  <si>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</si>
  <si>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</si>
  <si>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</si>
  <si>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</si>
  <si>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</si>
  <si>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</si>
  <si>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</si>
  <si>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</si>
  <si>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</si>
  <si>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</si>
  <si>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</si>
  <si>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</si>
  <si>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</si>
  <si>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</si>
  <si>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</si>
  <si>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</si>
  <si>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</si>
  <si>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</si>
  <si>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</si>
  <si>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</si>
  <si>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</si>
  <si>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</si>
  <si>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</si>
  <si>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</si>
  <si>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</si>
  <si>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</si>
  <si>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</si>
  <si>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</si>
  <si>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</si>
  <si>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</si>
  <si>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</si>
  <si>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</si>
  <si>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</si>
  <si>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</si>
  <si>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</si>
  <si>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</si>
  <si>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</si>
  <si>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</si>
  <si>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</si>
  <si>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</si>
  <si>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</si>
  <si>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</si>
  <si>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</si>
  <si>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</si>
  <si>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</si>
  <si>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</si>
  <si>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</si>
  <si>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</si>
  <si>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</si>
  <si>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</si>
  <si>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</si>
  <si>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</si>
  <si>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</si>
  <si>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</si>
  <si>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</si>
  <si>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</si>
  <si>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</si>
  <si>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</si>
  <si>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</si>
  <si>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</si>
  <si>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</si>
  <si>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</si>
  <si>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</si>
  <si>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</si>
  <si>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</si>
  <si>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</si>
  <si>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</si>
  <si>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</si>
  <si>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</si>
  <si>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</si>
  <si>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</si>
  <si>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</si>
  <si>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</si>
  <si>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</si>
  <si>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</si>
  <si>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</si>
  <si>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</si>
  <si>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</si>
  <si>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</si>
  <si>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</si>
  <si>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</si>
  <si>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</si>
  <si>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</si>
  <si>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</si>
  <si>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</si>
  <si>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</si>
  <si>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</si>
  <si>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</si>
  <si>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</si>
  <si>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</si>
  <si>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</si>
  <si>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</si>
  <si>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</si>
  <si>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</si>
  <si>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</si>
  <si>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</si>
  <si>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</si>
  <si>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</si>
  <si>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</si>
  <si>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</si>
  <si>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</si>
  <si>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</si>
  <si>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</si>
  <si>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</si>
  <si>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</si>
  <si>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</si>
  <si>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</si>
  <si>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</si>
  <si>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</si>
  <si>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</si>
  <si>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</si>
  <si>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</si>
  <si>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</si>
  <si>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</si>
  <si>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</si>
  <si>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</si>
  <si>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</si>
  <si>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</si>
  <si>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</si>
  <si>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</si>
  <si>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</si>
  <si>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</si>
  <si>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</si>
  <si>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</si>
  <si>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</si>
  <si>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</si>
  <si>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</si>
  <si>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</si>
  <si>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</si>
  <si>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</si>
  <si>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</si>
  <si>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</si>
  <si>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</si>
  <si>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</si>
  <si>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</si>
  <si>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</si>
  <si>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</si>
  <si>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</si>
  <si>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</si>
  <si>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</si>
  <si>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</si>
  <si>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</si>
  <si>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</si>
  <si>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</si>
  <si>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</si>
  <si>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</si>
  <si>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</si>
  <si>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</si>
  <si>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</si>
  <si>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</si>
  <si>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</si>
  <si>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</si>
  <si>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</si>
  <si>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</si>
  <si>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</si>
  <si>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</si>
  <si>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</si>
  <si>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</si>
  <si>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</si>
  <si>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</si>
  <si>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</si>
  <si>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</si>
  <si>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</si>
  <si>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</si>
  <si>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</si>
  <si>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</si>
  <si>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</si>
  <si>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</si>
  <si>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</si>
  <si>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</si>
  <si>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</si>
  <si>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</si>
  <si>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</si>
  <si>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</si>
  <si>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</si>
  <si>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</si>
  <si>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</si>
  <si>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</si>
  <si>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</si>
  <si>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</si>
  <si>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</si>
  <si>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</si>
  <si>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</si>
  <si>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</si>
  <si>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</si>
  <si>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</si>
  <si>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</si>
  <si>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</si>
  <si>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</si>
  <si>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</si>
  <si>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</si>
  <si>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</si>
  <si>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</si>
  <si>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</si>
  <si>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</si>
  <si>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</si>
  <si>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</si>
  <si>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</si>
  <si>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</si>
  <si>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</si>
  <si>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</si>
  <si>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</si>
  <si>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</si>
  <si>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</si>
  <si>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</si>
  <si>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</si>
  <si>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</si>
  <si>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</si>
  <si>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</si>
  <si>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</si>
  <si>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</si>
  <si>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</si>
  <si>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</si>
  <si>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</si>
  <si>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</si>
  <si>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</si>
  <si>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</si>
  <si>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</si>
  <si>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</si>
  <si>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</si>
  <si>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</si>
  <si>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</si>
  <si>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</si>
  <si>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</si>
  <si>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</si>
  <si>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</si>
  <si>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</si>
  <si>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</si>
  <si>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</si>
  <si>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</si>
  <si>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</si>
  <si>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</si>
  <si>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</si>
  <si>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</si>
  <si>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</si>
  <si>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</si>
  <si>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</si>
  <si>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</si>
  <si>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</si>
  <si>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</si>
  <si>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</si>
  <si>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</si>
  <si>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</si>
  <si>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</si>
  <si>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</si>
  <si>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</si>
  <si>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</si>
  <si>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</si>
  <si>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</si>
  <si>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</si>
  <si>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</si>
  <si>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</si>
  <si>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</si>
  <si>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</si>
  <si>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</si>
  <si>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</si>
  <si>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</si>
  <si>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</si>
  <si>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</si>
  <si>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</si>
  <si>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</si>
  <si>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</si>
  <si>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</si>
  <si>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</si>
  <si>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</si>
  <si>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</si>
  <si>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</si>
  <si>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</si>
  <si>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</si>
  <si>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</si>
  <si>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</si>
  <si>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</si>
  <si>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</si>
  <si>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</si>
  <si>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</si>
  <si>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</si>
  <si>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</si>
  <si>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</si>
  <si>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</si>
  <si>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</si>
  <si>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</si>
  <si>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</si>
  <si>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</si>
  <si>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</si>
  <si>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</si>
  <si>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</si>
  <si>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</si>
  <si>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</si>
  <si>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</si>
  <si>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</si>
  <si>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</si>
  <si>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</si>
  <si>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</si>
  <si>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</si>
  <si>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</si>
  <si>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</si>
  <si>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</si>
  <si>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</si>
  <si>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</si>
  <si>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</si>
  <si>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</si>
  <si>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</si>
  <si>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</si>
  <si>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</si>
  <si>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</si>
  <si>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</si>
  <si>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</si>
  <si>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</si>
  <si>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</si>
  <si>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</si>
  <si>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</si>
  <si>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</si>
  <si>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</si>
  <si>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</si>
  <si>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</si>
  <si>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</si>
  <si>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</si>
  <si>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</si>
  <si>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</si>
  <si>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</si>
  <si>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</si>
  <si>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</si>
  <si>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</si>
  <si>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</si>
  <si>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</si>
  <si>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</si>
  <si>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</si>
  <si>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</si>
  <si>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</si>
  <si>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</si>
  <si>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</si>
  <si>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</si>
  <si>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</si>
  <si>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</si>
  <si>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</si>
  <si>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</si>
  <si>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</si>
  <si>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</si>
  <si>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</si>
  <si>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</si>
  <si>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</si>
  <si>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</si>
  <si>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</si>
  <si>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</si>
  <si>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</si>
  <si>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</si>
  <si>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</si>
  <si>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</si>
  <si>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</si>
  <si>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</si>
  <si>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</si>
  <si>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</si>
  <si>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</si>
  <si>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</si>
  <si>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</si>
  <si>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</si>
  <si>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</si>
  <si>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</si>
  <si>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</si>
  <si>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</si>
  <si>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</si>
  <si>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</si>
  <si>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</si>
  <si>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</si>
  <si>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</si>
  <si>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</si>
  <si>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</si>
  <si>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</si>
  <si>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</si>
  <si>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</si>
  <si>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</si>
  <si>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</si>
  <si>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</si>
  <si>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</si>
  <si>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</si>
  <si>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</si>
  <si>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</si>
  <si>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</si>
  <si>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</si>
  <si>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</si>
  <si>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</si>
  <si>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</si>
  <si>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</si>
  <si>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</si>
  <si>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</si>
  <si>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</si>
  <si>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</si>
  <si>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</si>
  <si>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</si>
  <si>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</si>
  <si>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</si>
  <si>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</si>
  <si>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</si>
  <si>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</si>
  <si>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</si>
  <si>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</si>
  <si>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</si>
  <si>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</si>
  <si>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</si>
  <si>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</si>
  <si>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</si>
  <si>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</si>
  <si>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</si>
  <si>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</si>
  <si>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</si>
  <si>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</si>
  <si>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</si>
  <si>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</si>
  <si>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</si>
  <si>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</si>
  <si>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</si>
  <si>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</si>
  <si>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</si>
  <si>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</si>
  <si>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</si>
  <si>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</si>
  <si>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</si>
  <si>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</si>
  <si>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</si>
  <si>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</si>
  <si>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</si>
  <si>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</si>
  <si>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</si>
  <si>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</si>
  <si>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</si>
  <si>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</si>
  <si>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</si>
  <si>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</si>
  <si>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</si>
  <si>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</si>
  <si>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</si>
  <si>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</si>
  <si>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</si>
  <si>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</si>
  <si>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</si>
  <si>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</si>
  <si>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</si>
  <si>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</si>
  <si>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</si>
  <si>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</si>
  <si>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</si>
  <si>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</si>
  <si>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</si>
  <si>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</si>
  <si>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</si>
  <si>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</si>
  <si>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</si>
  <si>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</si>
  <si>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</si>
  <si>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</si>
  <si>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</si>
  <si>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</si>
  <si>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</si>
  <si>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</si>
  <si>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</si>
  <si>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</si>
  <si>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</si>
  <si>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</si>
  <si>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</si>
  <si>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</si>
  <si>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</si>
  <si>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</si>
  <si>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</si>
  <si>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</si>
  <si>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</si>
  <si>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</si>
  <si>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</si>
  <si>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</si>
  <si>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</si>
  <si>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</si>
  <si>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</si>
  <si>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</si>
  <si>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</si>
  <si>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</si>
  <si>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</si>
  <si>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</si>
  <si>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</si>
  <si>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</si>
  <si>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</si>
  <si>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</si>
  <si>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</si>
  <si>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</si>
  <si>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</si>
  <si>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</si>
  <si>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</si>
  <si>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</si>
  <si>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</si>
  <si>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</si>
  <si>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</si>
  <si>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</si>
  <si>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</si>
  <si>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</si>
  <si>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</si>
  <si>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</si>
  <si>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</si>
  <si>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</si>
  <si>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</si>
  <si>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</si>
  <si>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</si>
  <si>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</si>
  <si>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</si>
  <si>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</si>
  <si>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</si>
  <si>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</si>
  <si>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</si>
  <si>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</si>
  <si>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</si>
  <si>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</si>
  <si>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</si>
  <si>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</si>
  <si>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</si>
  <si>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</si>
  <si>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</si>
  <si>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</si>
  <si>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</si>
  <si>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</si>
  <si>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</si>
  <si>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</si>
  <si>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</si>
  <si>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</si>
  <si>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</si>
  <si>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</si>
  <si>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</si>
  <si>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</si>
  <si>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</si>
  <si>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</si>
  <si>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</si>
  <si>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</si>
  <si>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</si>
  <si>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</si>
  <si>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</si>
  <si>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</si>
  <si>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</si>
  <si>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</si>
  <si>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</si>
  <si>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</si>
  <si>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</si>
  <si>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</si>
  <si>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</si>
  <si>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</si>
  <si>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</si>
  <si>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</si>
  <si>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</si>
  <si>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</si>
  <si>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</si>
  <si>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</si>
  <si>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</si>
  <si>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</si>
  <si>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</si>
  <si>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</si>
  <si>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</si>
  <si>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</si>
  <si>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</si>
  <si>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</si>
  <si>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</si>
  <si>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</si>
  <si>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</si>
  <si>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</si>
  <si>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</si>
  <si>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</si>
  <si>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</si>
  <si>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</si>
  <si>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</si>
  <si>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</si>
  <si>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</si>
  <si>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</si>
  <si>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</si>
  <si>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</si>
  <si>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</si>
  <si>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</si>
  <si>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</si>
  <si>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</si>
  <si>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</si>
  <si>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</si>
  <si>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</si>
  <si>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</si>
  <si>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</si>
  <si>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</si>
  <si>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</si>
  <si>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</si>
  <si>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</si>
  <si>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</si>
  <si>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</si>
  <si>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</si>
  <si>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</si>
  <si>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</si>
  <si>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</si>
  <si>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</si>
  <si>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</si>
  <si>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</si>
  <si>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</si>
  <si>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</si>
  <si>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</si>
  <si>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</si>
  <si>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</si>
  <si>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</si>
  <si>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</si>
  <si>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</si>
  <si>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</si>
  <si>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</si>
  <si>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</si>
  <si>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</si>
  <si>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</si>
  <si>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</si>
  <si>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</si>
  <si>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</si>
  <si>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</si>
  <si>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</si>
  <si>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</si>
  <si>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</si>
  <si>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</si>
  <si>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</si>
  <si>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</si>
  <si>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</si>
  <si>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</si>
  <si>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</si>
  <si>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</si>
  <si>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</si>
  <si>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</si>
  <si>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</si>
  <si>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</si>
  <si>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</si>
  <si>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</si>
  <si>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</si>
  <si>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</si>
  <si>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</si>
  <si>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</si>
  <si>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</si>
  <si>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</si>
  <si>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</si>
  <si>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</si>
  <si>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</si>
  <si>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</si>
  <si>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</si>
  <si>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</si>
  <si>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</si>
  <si>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</si>
  <si>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</si>
  <si>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</si>
  <si>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</si>
  <si>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</si>
  <si>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</si>
  <si>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</si>
  <si>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</si>
  <si>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</si>
  <si>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</si>
  <si>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</si>
  <si>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</si>
  <si>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</si>
  <si>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</si>
  <si>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</si>
  <si>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</si>
  <si>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</si>
  <si>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</si>
  <si>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</si>
  <si>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</si>
  <si>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</si>
  <si>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</si>
  <si>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</si>
  <si>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</si>
  <si>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</si>
  <si>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</si>
  <si>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</si>
  <si>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</si>
  <si>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</si>
  <si>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</si>
  <si>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</si>
  <si>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</si>
  <si>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</si>
  <si>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</si>
  <si>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</si>
  <si>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</si>
  <si>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</si>
  <si>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</si>
  <si>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</si>
  <si>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</si>
  <si>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</si>
  <si>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</si>
  <si>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</si>
  <si>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</si>
  <si>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</si>
  <si>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</si>
  <si>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</si>
  <si>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</si>
  <si>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</si>
  <si>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</si>
  <si>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</si>
  <si>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</si>
  <si>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</si>
  <si>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</si>
  <si>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</si>
  <si>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</si>
  <si>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</si>
  <si>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</si>
  <si>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</si>
  <si>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</si>
  <si>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</si>
  <si>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</si>
  <si>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</si>
  <si>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</si>
  <si>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</si>
  <si>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</si>
  <si>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</si>
  <si>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</si>
  <si>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</si>
  <si>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</si>
  <si>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</si>
  <si>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</si>
  <si>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</si>
  <si>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</si>
  <si>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</si>
  <si>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</si>
  <si>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</si>
  <si>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</si>
  <si>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</si>
  <si>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</si>
  <si>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</si>
  <si>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</si>
  <si>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</si>
  <si>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</si>
  <si>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</si>
  <si>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</si>
  <si>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</si>
  <si>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</si>
  <si>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</si>
  <si>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</si>
  <si>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</si>
  <si>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</si>
  <si>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</si>
  <si>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</si>
  <si>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</si>
  <si>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</si>
  <si>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</si>
  <si>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</si>
  <si>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</si>
  <si>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</si>
  <si>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</si>
  <si>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</si>
  <si>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</si>
  <si>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</si>
  <si>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</si>
  <si>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</si>
  <si>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</si>
  <si>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</si>
  <si>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</si>
  <si>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</si>
  <si>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</si>
  <si>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</si>
  <si>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</si>
  <si>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</si>
  <si>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</si>
  <si>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</si>
  <si>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</si>
  <si>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</si>
  <si>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</si>
  <si>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</si>
  <si>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</si>
  <si>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</si>
  <si>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</si>
  <si>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</si>
  <si>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</si>
  <si>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</si>
  <si>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</si>
  <si>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</si>
  <si>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</si>
  <si>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</si>
  <si>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</si>
  <si>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</si>
  <si>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</si>
  <si>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</si>
  <si>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</si>
  <si>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</si>
  <si>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</si>
  <si>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</si>
  <si>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</si>
  <si>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</si>
  <si>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</si>
  <si>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</si>
  <si>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</si>
  <si>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</si>
  <si>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</si>
  <si>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</si>
  <si>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</si>
  <si>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</si>
  <si>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</si>
  <si>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</si>
  <si>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</si>
  <si>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</si>
  <si>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</si>
  <si>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</si>
  <si>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</si>
  <si>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</si>
  <si>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</si>
  <si>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</si>
  <si>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</si>
  <si>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</si>
  <si>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</si>
  <si>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</si>
  <si>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</si>
  <si>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</si>
  <si>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</si>
  <si>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</si>
  <si>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</si>
  <si>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</si>
  <si>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</si>
  <si>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</si>
  <si>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</si>
  <si>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</si>
  <si>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</si>
  <si>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</si>
  <si>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</si>
  <si>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</si>
  <si>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</si>
  <si>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</si>
  <si>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</si>
  <si>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</si>
  <si>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</si>
  <si>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</si>
  <si>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</si>
  <si>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</si>
  <si>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</si>
  <si>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</si>
  <si>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</si>
  <si>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</si>
  <si>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</si>
  <si>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</si>
  <si>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</si>
  <si>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</si>
  <si>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</si>
  <si>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</si>
  <si>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</si>
  <si>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</si>
  <si>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</si>
  <si>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</si>
  <si>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</si>
  <si>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</si>
  <si>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</si>
  <si>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</si>
  <si>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</si>
  <si>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</si>
  <si>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</si>
  <si>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</si>
  <si>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</si>
  <si>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</si>
  <si>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</si>
  <si>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</si>
  <si>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</si>
  <si>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</si>
  <si>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</si>
  <si>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</si>
  <si>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</si>
  <si>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</si>
  <si>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</si>
  <si>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</si>
  <si>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</si>
  <si>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</si>
  <si>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</si>
  <si>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</si>
  <si>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</si>
  <si>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</si>
  <si>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</si>
  <si>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</si>
  <si>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</si>
  <si>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</si>
  <si>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</si>
  <si>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</si>
  <si>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</si>
  <si>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</si>
  <si>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</si>
  <si>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</si>
  <si>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</si>
  <si>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</si>
  <si>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</si>
  <si>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</si>
  <si>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</si>
  <si>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</si>
  <si>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</si>
  <si>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</si>
  <si>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</si>
  <si>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</si>
  <si>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</si>
  <si>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</si>
  <si>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</si>
  <si>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</si>
  <si>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</si>
  <si>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</si>
  <si>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</si>
  <si>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</si>
  <si>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</si>
  <si>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</si>
  <si>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</si>
  <si>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</si>
  <si>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</si>
  <si>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</si>
  <si>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</si>
  <si>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</si>
  <si>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</si>
  <si>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</si>
  <si>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</si>
  <si>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</si>
  <si>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</si>
  <si>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</si>
  <si>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</si>
  <si>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</si>
  <si>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</si>
  <si>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</si>
  <si>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</si>
  <si>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</si>
  <si>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</si>
  <si>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</si>
  <si>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</si>
  <si>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</si>
  <si>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</si>
  <si>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</si>
  <si>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</si>
  <si>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</si>
  <si>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</si>
  <si>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</si>
  <si>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</si>
  <si>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</si>
  <si>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</si>
  <si>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</si>
  <si>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</si>
  <si>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</si>
  <si>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</si>
  <si>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</si>
  <si>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</si>
  <si>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</si>
  <si>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</si>
  <si>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</si>
  <si>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</si>
  <si>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</si>
  <si>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</si>
  <si>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</si>
  <si>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</si>
  <si>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</si>
  <si>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</si>
  <si>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</si>
  <si>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</si>
  <si>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</si>
  <si>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</si>
  <si>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</si>
  <si>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</si>
  <si>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</si>
  <si>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</si>
  <si>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</si>
  <si>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</si>
  <si>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</si>
  <si>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</si>
  <si>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</si>
  <si>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</si>
  <si>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</si>
  <si>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</si>
  <si>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</si>
  <si>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</si>
  <si>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</si>
  <si>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</si>
  <si>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</si>
  <si>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</si>
  <si>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</si>
  <si>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</si>
  <si>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</si>
  <si>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</si>
  <si>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</si>
  <si>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</si>
  <si>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</si>
  <si>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</si>
  <si>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</si>
  <si>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</si>
  <si>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</si>
  <si>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</si>
  <si>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</si>
  <si>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</si>
  <si>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</si>
  <si>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</si>
  <si>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</si>
  <si>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</si>
  <si>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</si>
  <si>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</si>
  <si>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</si>
  <si>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</si>
  <si>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</si>
  <si>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</si>
  <si>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</si>
  <si>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</si>
  <si>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</si>
  <si>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</si>
  <si>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</si>
  <si>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</si>
  <si>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</si>
  <si>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</si>
  <si>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</si>
  <si>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</si>
  <si>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</si>
  <si>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</si>
  <si>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</si>
  <si>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</si>
  <si>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</si>
  <si>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</si>
  <si>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</si>
  <si>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</si>
  <si>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</si>
  <si>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</si>
  <si>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</si>
  <si>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</si>
  <si>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</si>
  <si>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</si>
  <si>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</si>
  <si>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</si>
  <si>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</si>
  <si>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</si>
  <si>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</si>
  <si>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</si>
  <si>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</si>
  <si>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</si>
  <si>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</si>
  <si>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</si>
  <si>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</si>
  <si>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</si>
  <si>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</si>
  <si>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</si>
  <si>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</si>
  <si>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</si>
  <si>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</si>
  <si>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</si>
  <si>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</si>
  <si>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</si>
  <si>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</si>
  <si>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</si>
  <si>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</si>
  <si>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</si>
  <si>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</si>
  <si>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</si>
  <si>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</si>
  <si>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</si>
  <si>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</si>
  <si>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</si>
  <si>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</si>
  <si>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</si>
  <si>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</si>
  <si>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</si>
  <si>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</si>
  <si>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</si>
  <si>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</si>
  <si>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</si>
  <si>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</si>
  <si>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</si>
  <si>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</si>
  <si>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</si>
  <si>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</si>
  <si>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</si>
  <si>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</si>
  <si>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</si>
  <si>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</si>
  <si>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</si>
  <si>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</si>
  <si>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</si>
  <si>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</si>
  <si>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</si>
  <si>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</si>
  <si>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</si>
  <si>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</si>
  <si>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</si>
  <si>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</si>
  <si>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</si>
  <si>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</si>
  <si>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</si>
  <si>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</si>
  <si>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</si>
  <si>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</si>
  <si>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</si>
  <si>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</si>
  <si>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</si>
  <si>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</si>
  <si>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</si>
  <si>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</si>
  <si>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</si>
  <si>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</si>
  <si>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</si>
  <si>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</si>
  <si>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</si>
  <si>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</si>
  <si>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</si>
  <si>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</si>
  <si>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</si>
  <si>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</si>
  <si>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</si>
  <si>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</si>
  <si>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</si>
  <si>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</si>
  <si>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</si>
  <si>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</si>
  <si>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</si>
  <si>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</si>
  <si>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</si>
  <si>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</si>
  <si>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</si>
  <si>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</si>
  <si>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</si>
  <si>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</si>
  <si>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</si>
  <si>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</si>
  <si>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</si>
  <si>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</si>
  <si>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</si>
  <si>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</si>
  <si>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</si>
  <si>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</si>
  <si>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</si>
  <si>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</si>
  <si>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</si>
  <si>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</si>
  <si>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</si>
  <si>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</si>
  <si>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</si>
  <si>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</si>
  <si>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</si>
  <si>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</si>
  <si>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</si>
  <si>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</si>
  <si>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</si>
  <si>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</si>
  <si>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</si>
  <si>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</si>
  <si>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</si>
  <si>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</si>
  <si>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</si>
  <si>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</si>
  <si>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</si>
  <si>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</si>
  <si>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</si>
  <si>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</si>
  <si>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</si>
  <si>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</si>
  <si>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</si>
  <si>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</si>
  <si>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</si>
  <si>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</si>
  <si>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</si>
  <si>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</si>
  <si>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</si>
  <si>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</si>
  <si>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</si>
  <si>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</si>
  <si>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</si>
  <si>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</si>
  <si>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</si>
  <si>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</si>
  <si>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</si>
  <si>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</si>
  <si>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</si>
  <si>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</si>
  <si>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</si>
  <si>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</si>
  <si>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</si>
  <si>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</si>
  <si>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</si>
  <si>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</si>
  <si>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</si>
  <si>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</si>
  <si>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</si>
  <si>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</si>
  <si>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</si>
  <si>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</si>
  <si>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</si>
  <si>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</si>
  <si>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</si>
  <si>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</si>
  <si>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</si>
  <si>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</si>
  <si>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</si>
  <si>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</si>
  <si>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</si>
  <si>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</si>
  <si>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</si>
  <si>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</si>
  <si>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</si>
  <si>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</si>
  <si>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</si>
  <si>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</si>
  <si>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</si>
  <si>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</si>
  <si>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</si>
  <si>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</si>
  <si>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</si>
  <si>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</si>
  <si>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</si>
  <si>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</si>
  <si>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</si>
  <si>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</si>
  <si>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</si>
  <si>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</si>
  <si>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</si>
  <si>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</si>
  <si>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</si>
  <si>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</si>
  <si>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</si>
  <si>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</si>
  <si>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</si>
  <si>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</si>
  <si>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</si>
  <si>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</si>
  <si>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</si>
  <si>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</si>
  <si>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</si>
  <si>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</si>
  <si>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</si>
  <si>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</si>
  <si>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</si>
  <si>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</si>
  <si>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</si>
  <si>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</si>
  <si>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</si>
  <si>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</si>
  <si>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</si>
  <si>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</si>
  <si>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</si>
  <si>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</si>
  <si>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</si>
  <si>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</si>
  <si>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</si>
  <si>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</si>
  <si>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</si>
  <si>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</si>
  <si>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</si>
  <si>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</si>
  <si>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</si>
  <si>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</si>
  <si>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</si>
  <si>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</si>
  <si>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</si>
  <si>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</si>
  <si>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</si>
  <si>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</si>
  <si>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</si>
  <si>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</si>
  <si>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</si>
  <si>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</si>
  <si>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</si>
  <si>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</si>
  <si>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</si>
  <si>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</si>
  <si>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</si>
  <si>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</si>
  <si>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</si>
  <si>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</si>
  <si>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</si>
  <si>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</si>
  <si>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</si>
  <si>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</si>
  <si>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</si>
  <si>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</si>
  <si>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</si>
  <si>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</si>
  <si>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</si>
  <si>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</si>
  <si>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</si>
  <si>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</si>
  <si>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</si>
  <si>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</si>
  <si>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</si>
  <si>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</si>
  <si>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</si>
  <si>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</si>
  <si>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</si>
  <si>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</si>
  <si>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</si>
  <si>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</si>
  <si>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</si>
  <si>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</si>
  <si>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</si>
  <si>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</si>
  <si>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</si>
  <si>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</si>
  <si>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</si>
  <si>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</si>
  <si>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</si>
  <si>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</si>
  <si>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</si>
  <si>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</si>
  <si>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</si>
  <si>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</si>
  <si>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</si>
  <si>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</si>
  <si>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</si>
  <si>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</si>
  <si>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</si>
  <si>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</si>
  <si>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</si>
  <si>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</si>
  <si>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</si>
  <si>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</si>
  <si>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</si>
  <si>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</si>
  <si>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</si>
  <si>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</si>
  <si>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</si>
  <si>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</si>
  <si>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</si>
  <si>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</si>
  <si>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</si>
  <si>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</si>
  <si>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</si>
  <si>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</si>
  <si>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</si>
  <si>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</si>
  <si>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</si>
  <si>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</si>
  <si>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</si>
  <si>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</si>
  <si>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</si>
  <si>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</si>
  <si>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</si>
  <si>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</si>
  <si>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</si>
  <si>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</si>
  <si>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</si>
  <si>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</si>
  <si>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</si>
  <si>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</si>
  <si>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</si>
  <si>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</si>
  <si>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</si>
  <si>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</si>
  <si>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</si>
  <si>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</si>
  <si>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</si>
  <si>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</si>
  <si>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</si>
  <si>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</si>
  <si>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</si>
  <si>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</si>
  <si>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</si>
  <si>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</si>
  <si>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</si>
  <si>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</si>
  <si>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</si>
  <si>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</si>
  <si>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</si>
  <si>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</si>
  <si>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</si>
  <si>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</si>
  <si>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</si>
  <si>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</si>
  <si>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</si>
  <si>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</si>
  <si>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</si>
  <si>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</si>
  <si>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</si>
  <si>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</si>
  <si>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</si>
  <si>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</si>
  <si>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</si>
  <si>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</si>
  <si>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</si>
  <si>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</si>
  <si>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</si>
  <si>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</si>
  <si>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</si>
  <si>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</si>
  <si>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</si>
  <si>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</si>
  <si>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</si>
  <si>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</si>
  <si>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</si>
  <si>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</si>
  <si>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</si>
  <si>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</si>
  <si>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</si>
  <si>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</si>
  <si>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</si>
  <si>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</si>
  <si>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</si>
  <si>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</si>
  <si>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</si>
  <si>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</si>
  <si>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</si>
  <si>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</si>
  <si>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</si>
  <si>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</si>
  <si>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</si>
  <si>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</si>
  <si>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</si>
  <si>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</si>
  <si>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</si>
  <si>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</si>
  <si>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</si>
  <si>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</si>
  <si>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</si>
  <si>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</si>
  <si>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</si>
  <si>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</si>
  <si>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</si>
  <si>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</si>
  <si>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</si>
  <si>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</si>
  <si>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</si>
  <si>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</si>
  <si>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</si>
  <si>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</si>
  <si>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</si>
  <si>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</si>
  <si>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</si>
  <si>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</si>
  <si>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</si>
  <si>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</si>
  <si>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</si>
  <si>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</si>
  <si>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</si>
  <si>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</si>
  <si>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</si>
  <si>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</si>
  <si>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</si>
  <si>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</si>
  <si>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</si>
  <si>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</si>
  <si>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</si>
  <si>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</si>
  <si>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</si>
  <si>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</si>
  <si>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</si>
  <si>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</si>
  <si>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</si>
  <si>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</si>
  <si>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</si>
  <si>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</si>
  <si>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</si>
  <si>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</si>
  <si>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</si>
  <si>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</si>
  <si>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</si>
  <si>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</si>
  <si>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</si>
  <si>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</si>
  <si>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</si>
  <si>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</si>
  <si>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</si>
  <si>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</si>
  <si>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</si>
  <si>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</si>
  <si>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</si>
  <si>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</si>
  <si>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</si>
  <si>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</si>
  <si>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</si>
  <si>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</si>
  <si>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</si>
  <si>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</si>
  <si>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</si>
  <si>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</si>
  <si>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</si>
  <si>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</si>
  <si>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</si>
  <si>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</si>
  <si>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</si>
  <si>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</si>
  <si>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</si>
  <si>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</si>
  <si>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</si>
  <si>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</si>
  <si>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</si>
  <si>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</si>
  <si>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</si>
  <si>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</si>
  <si>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</si>
  <si>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</si>
  <si>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</si>
  <si>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</si>
  <si>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</si>
  <si>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</si>
  <si>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</si>
  <si>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</si>
  <si>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</si>
  <si>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</si>
  <si>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</si>
  <si>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</si>
  <si>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</si>
  <si>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</si>
  <si>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</si>
  <si>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</si>
  <si>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</si>
  <si>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</si>
  <si>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</si>
  <si>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</si>
  <si>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</si>
  <si>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</si>
  <si>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</si>
  <si>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</si>
  <si>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</si>
  <si>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</si>
  <si>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</si>
  <si>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</si>
  <si>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</si>
  <si>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</si>
  <si>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</si>
  <si>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</si>
  <si>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</si>
  <si>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</si>
  <si>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</si>
  <si>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</si>
  <si>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</si>
  <si>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</si>
  <si>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</si>
  <si>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</si>
  <si>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</si>
  <si>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</si>
  <si>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</si>
  <si>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</si>
  <si>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</si>
  <si>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</si>
  <si>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</si>
  <si>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</si>
  <si>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</si>
  <si>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</si>
  <si>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</si>
  <si>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</si>
  <si>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</si>
  <si>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</si>
  <si>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</si>
  <si>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</si>
  <si>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</si>
  <si>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</si>
  <si>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</si>
  <si>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</si>
  <si>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</si>
  <si>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</si>
  <si>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</si>
  <si>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</si>
  <si>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</si>
  <si>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</si>
  <si>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</si>
  <si>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</si>
  <si>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</si>
  <si>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</si>
  <si>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</si>
  <si>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</si>
  <si>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</si>
  <si>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</si>
  <si>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</si>
  <si>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</si>
  <si>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</si>
  <si>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</si>
  <si>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</si>
  <si>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</si>
  <si>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</si>
  <si>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</si>
  <si>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</si>
  <si>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</si>
  <si>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</si>
  <si>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</si>
  <si>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</si>
  <si>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</si>
  <si>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</si>
  <si>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</si>
  <si>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</si>
  <si>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</si>
  <si>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</si>
  <si>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</si>
  <si>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</si>
  <si>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</si>
  <si>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</si>
  <si>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</si>
  <si>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</si>
  <si>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</si>
  <si>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</si>
  <si>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</si>
  <si>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</si>
  <si>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</si>
  <si>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</si>
  <si>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</si>
  <si>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</si>
  <si>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</si>
  <si>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</si>
  <si>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</si>
  <si>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</si>
  <si>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</si>
  <si>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</si>
  <si>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</si>
  <si>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</si>
  <si>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</si>
  <si>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</si>
  <si>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</si>
  <si>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</si>
  <si>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</si>
  <si>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</si>
  <si>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</si>
  <si>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</si>
  <si>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</si>
  <si>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</si>
  <si>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</si>
  <si>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</si>
  <si>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</si>
  <si>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</si>
  <si>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</si>
  <si>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</si>
  <si>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</si>
  <si>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</si>
  <si>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</si>
  <si>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</si>
  <si>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</si>
  <si>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</si>
  <si>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</si>
  <si>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</si>
  <si>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</si>
  <si>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</si>
  <si>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</si>
  <si>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</si>
  <si>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</si>
  <si>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</si>
  <si>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</si>
  <si>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</si>
  <si>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</si>
  <si>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</si>
  <si>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</si>
  <si>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</si>
  <si>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</si>
  <si>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</si>
  <si>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</si>
  <si>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</si>
  <si>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</si>
  <si>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</si>
  <si>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</si>
  <si>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</si>
  <si>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</si>
  <si>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</si>
  <si>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</si>
  <si>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</si>
  <si>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</si>
  <si>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</si>
  <si>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</si>
  <si>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</si>
  <si>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</si>
  <si>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</si>
  <si>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</si>
  <si>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</si>
  <si>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</si>
  <si>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</si>
  <si>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</si>
  <si>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</si>
  <si>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</si>
  <si>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</si>
  <si>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</si>
  <si>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</si>
  <si>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</si>
  <si>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</si>
  <si>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</si>
  <si>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</si>
  <si>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</si>
  <si>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</si>
  <si>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</si>
  <si>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</si>
  <si>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</si>
  <si>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</si>
  <si>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</si>
  <si>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</si>
  <si>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</si>
  <si>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</si>
  <si>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</si>
  <si>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</si>
  <si>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</si>
  <si>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</si>
  <si>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</si>
  <si>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</si>
  <si>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</si>
  <si>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</si>
  <si>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</si>
  <si>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</si>
  <si>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</si>
  <si>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</si>
  <si>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</si>
  <si>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</si>
  <si>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</si>
  <si>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</si>
  <si>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</si>
  <si>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</si>
  <si>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</si>
  <si>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</si>
  <si>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</si>
  <si>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</si>
  <si>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</si>
  <si>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</si>
  <si>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</si>
  <si>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</si>
  <si>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</si>
  <si>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</si>
  <si>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</si>
  <si>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</si>
  <si>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</si>
  <si>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</si>
  <si>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</si>
  <si>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</si>
  <si>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</si>
  <si>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</si>
  <si>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</si>
  <si>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</si>
  <si>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</si>
  <si>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</si>
  <si>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</si>
  <si>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</si>
  <si>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</si>
  <si>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</si>
  <si>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</si>
  <si>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</si>
  <si>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</si>
  <si>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</si>
  <si>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</si>
  <si>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</si>
  <si>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</si>
  <si>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</si>
  <si>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</si>
  <si>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</si>
  <si>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</si>
  <si>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</si>
  <si>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</si>
  <si>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</si>
  <si>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</si>
  <si>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</si>
  <si>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</si>
  <si>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</si>
  <si>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</si>
  <si>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</si>
  <si>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</si>
  <si>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</si>
  <si>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</si>
  <si>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</si>
  <si>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</si>
  <si>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</si>
  <si>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</si>
  <si>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</si>
  <si>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</si>
  <si>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</si>
  <si>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</si>
  <si>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</si>
  <si>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</si>
  <si>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</si>
  <si>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</si>
  <si>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</si>
  <si>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</si>
  <si>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</si>
  <si>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</si>
  <si>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</si>
  <si>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</si>
  <si>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</si>
  <si>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</si>
  <si>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</si>
  <si>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</si>
  <si>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</si>
  <si>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</si>
  <si>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</si>
  <si>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</si>
  <si>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</si>
  <si>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</si>
  <si>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</si>
  <si>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</si>
  <si>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</si>
  <si>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</si>
  <si>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</si>
  <si>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</si>
  <si>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</si>
  <si>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</si>
  <si>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</si>
  <si>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</si>
  <si>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</si>
  <si>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</si>
  <si>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</si>
  <si>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</si>
  <si>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</si>
  <si>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</si>
  <si>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</si>
  <si>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</si>
  <si>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</si>
  <si>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</si>
  <si>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</si>
  <si>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</si>
  <si>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</si>
  <si>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</si>
  <si>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</si>
  <si>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</si>
  <si>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</si>
  <si>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</si>
  <si>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</si>
  <si>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</si>
  <si>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</si>
  <si>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</si>
  <si>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</si>
  <si>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</si>
  <si>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</si>
  <si>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</si>
  <si>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</si>
  <si>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</si>
  <si>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</si>
  <si>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</si>
  <si>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</si>
  <si>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</si>
  <si>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</si>
  <si>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</si>
  <si>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</si>
  <si>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</si>
  <si>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</si>
  <si>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</si>
  <si>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</si>
  <si>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</si>
  <si>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</si>
  <si>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</si>
  <si>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</si>
  <si>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</si>
  <si>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</si>
  <si>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</si>
  <si>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</si>
  <si>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</si>
  <si>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</si>
  <si>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</si>
  <si>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</si>
  <si>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</si>
  <si>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</si>
  <si>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</si>
  <si>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</si>
  <si>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</si>
  <si>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</si>
  <si>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</si>
  <si>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</si>
  <si>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</si>
  <si>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</si>
  <si>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</si>
  <si>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</si>
  <si>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</si>
  <si>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</si>
  <si>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</si>
  <si>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</si>
  <si>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</si>
  <si>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</si>
  <si>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</si>
  <si>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</si>
  <si>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</si>
  <si>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</si>
  <si>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</si>
  <si>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</si>
  <si>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</si>
  <si>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</si>
  <si>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</si>
  <si>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</si>
  <si>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</si>
  <si>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</si>
  <si>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</si>
  <si>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</si>
  <si>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</si>
  <si>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</si>
  <si>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</si>
  <si>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</si>
  <si>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</si>
  <si>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</si>
  <si>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</si>
  <si>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</si>
  <si>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</si>
  <si>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</si>
  <si>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</si>
  <si>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</si>
  <si>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</si>
  <si>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</si>
  <si>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</si>
  <si>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</si>
  <si>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</si>
  <si>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</si>
  <si>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</si>
  <si>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</si>
  <si>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</si>
  <si>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</si>
  <si>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</si>
  <si>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</si>
  <si>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</si>
  <si>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</si>
  <si>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</si>
  <si>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</si>
  <si>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</si>
  <si>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</si>
  <si>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</si>
  <si>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</si>
  <si>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</si>
  <si>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</si>
  <si>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</si>
  <si>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</si>
  <si>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</si>
  <si>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</si>
  <si>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</si>
  <si>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</si>
  <si>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</si>
  <si>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</si>
  <si>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</si>
  <si>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</si>
  <si>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</si>
  <si>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</si>
  <si>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</si>
  <si>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</si>
  <si>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</si>
  <si>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</si>
  <si>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</si>
  <si>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</si>
  <si>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</si>
  <si>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</si>
  <si>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</si>
  <si>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</si>
  <si>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</si>
  <si>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</si>
  <si>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</si>
  <si>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</si>
  <si>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</si>
  <si>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</si>
  <si>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</si>
  <si>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</si>
  <si>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</si>
  <si>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</si>
  <si>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</si>
  <si>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</si>
  <si>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</si>
  <si>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</si>
  <si>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</si>
  <si>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</si>
  <si>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</si>
  <si>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</si>
  <si>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</si>
  <si>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</si>
  <si>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</si>
  <si>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</si>
  <si>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</si>
  <si>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</si>
  <si>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</si>
  <si>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</si>
  <si>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</si>
  <si>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</si>
  <si>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</si>
  <si>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</si>
  <si>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</si>
  <si>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</si>
  <si>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</si>
  <si>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</si>
  <si>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</si>
  <si>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</si>
  <si>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</si>
  <si>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</si>
  <si>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</si>
  <si>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</si>
  <si>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</si>
  <si>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</si>
  <si>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</si>
  <si>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</si>
  <si>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</si>
  <si>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</si>
  <si>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</si>
  <si>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</si>
  <si>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</si>
  <si>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</si>
  <si>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</si>
  <si>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</si>
  <si>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</si>
  <si>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</si>
  <si>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</si>
  <si>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</si>
  <si>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</si>
  <si>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</si>
  <si>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</si>
  <si>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</si>
  <si>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</si>
  <si>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</si>
  <si>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</si>
  <si>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</si>
  <si>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</si>
  <si>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</si>
  <si>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</si>
  <si>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</si>
  <si>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</si>
  <si>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</si>
  <si>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</si>
  <si>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</si>
  <si>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</si>
  <si>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</si>
  <si>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</si>
  <si>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</si>
  <si>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</si>
  <si>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</si>
  <si>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</si>
  <si>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</si>
  <si>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</si>
  <si>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</si>
  <si>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</si>
  <si>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</si>
  <si>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</si>
  <si>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</si>
  <si>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</si>
  <si>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</si>
  <si>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</si>
  <si>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</si>
  <si>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</si>
  <si>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</si>
  <si>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</si>
  <si>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</si>
  <si>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</si>
  <si>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</si>
  <si>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</si>
  <si>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</si>
  <si>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</si>
  <si>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</si>
  <si>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</si>
  <si>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</si>
  <si>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</si>
  <si>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</si>
  <si>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</si>
  <si>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</si>
  <si>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</si>
  <si>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</si>
  <si>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</si>
  <si>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</si>
  <si>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</si>
  <si>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</si>
  <si>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</si>
  <si>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</si>
  <si>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</si>
  <si>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</si>
  <si>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</si>
  <si>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</si>
  <si>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</si>
  <si>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</si>
  <si>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</si>
  <si>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</si>
  <si>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</si>
  <si>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</si>
  <si>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</si>
  <si>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</si>
  <si>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</si>
  <si>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</si>
  <si>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</si>
  <si>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</si>
  <si>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</si>
  <si>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</si>
  <si>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</si>
  <si>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</si>
  <si>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</si>
  <si>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</si>
  <si>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</si>
  <si>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</si>
  <si>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</si>
  <si>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</si>
  <si>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</si>
  <si>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</si>
  <si>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</si>
  <si>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</si>
  <si>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</si>
  <si>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</si>
  <si>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</si>
  <si>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</si>
  <si>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</si>
  <si>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</si>
  <si>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</si>
  <si>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</si>
  <si>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</si>
  <si>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</si>
  <si>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</si>
  <si>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</si>
  <si>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</si>
  <si>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</si>
  <si>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</si>
  <si>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</si>
  <si>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</si>
  <si>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</si>
  <si>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</si>
  <si>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</si>
  <si>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</si>
  <si>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</si>
  <si>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</si>
  <si>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</si>
  <si>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</si>
  <si>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</si>
  <si>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</si>
  <si>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</si>
  <si>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</si>
  <si>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</si>
  <si>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</si>
  <si>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</si>
  <si>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</si>
  <si>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</si>
  <si>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</si>
  <si>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</si>
  <si>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</si>
  <si>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</si>
  <si>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</si>
  <si>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</si>
  <si>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</si>
  <si>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</si>
  <si>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</si>
  <si>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</si>
  <si>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</si>
  <si>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</si>
  <si>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</si>
  <si>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</si>
  <si>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</si>
  <si>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</si>
  <si>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</si>
  <si>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</si>
  <si>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</si>
  <si>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</si>
  <si>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</si>
  <si>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</si>
  <si>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</si>
  <si>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</si>
  <si>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</si>
  <si>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</si>
  <si>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</si>
  <si>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</si>
  <si>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</si>
  <si>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</si>
  <si>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</si>
  <si>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</si>
  <si>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</si>
  <si>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</si>
  <si>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</si>
  <si>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</si>
  <si>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</si>
  <si>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</si>
  <si>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</si>
  <si>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</si>
  <si>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</si>
  <si>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</si>
  <si>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</si>
  <si>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</si>
  <si>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</si>
  <si>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</si>
  <si>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</si>
  <si>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</si>
  <si>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</si>
  <si>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</si>
  <si>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</si>
  <si>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</si>
  <si>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</si>
  <si>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</si>
  <si>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</si>
  <si>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</si>
  <si>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</si>
  <si>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</si>
  <si>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</si>
  <si>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</si>
  <si>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</si>
  <si>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</si>
  <si>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</si>
  <si>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</si>
  <si>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</si>
  <si>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</si>
  <si>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</si>
  <si>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</si>
  <si>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</si>
  <si>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</si>
  <si>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</si>
  <si>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</si>
  <si>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</si>
  <si>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</si>
  <si>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</si>
  <si>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</si>
  <si>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</si>
  <si>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</si>
  <si>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</si>
  <si>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</si>
  <si>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</si>
  <si>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</si>
  <si>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</si>
  <si>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</si>
  <si>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</si>
  <si>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</si>
  <si>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</si>
  <si>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</si>
  <si>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</si>
  <si>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</si>
  <si>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</si>
  <si>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</si>
  <si>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</si>
  <si>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</si>
  <si>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</si>
  <si>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</si>
  <si>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</si>
  <si>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</si>
  <si>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</si>
  <si>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</si>
  <si>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</si>
  <si>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</si>
  <si>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</si>
  <si>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</si>
  <si>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</si>
  <si>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</si>
  <si>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</si>
  <si>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</si>
  <si>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</si>
  <si>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</si>
  <si>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</si>
  <si>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</si>
  <si>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</si>
  <si>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</si>
  <si>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</si>
  <si>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</si>
  <si>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</si>
  <si>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</si>
  <si>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</si>
  <si>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</si>
  <si>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</si>
  <si>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</si>
  <si>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</si>
  <si>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</si>
  <si>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</si>
  <si>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</si>
  <si>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</si>
  <si>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</si>
  <si>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</si>
  <si>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</si>
  <si>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</si>
  <si>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</si>
  <si>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</si>
  <si>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</si>
  <si>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</si>
  <si>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</si>
  <si>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</si>
  <si>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</si>
  <si>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</si>
  <si>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</si>
  <si>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</si>
  <si>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</si>
  <si>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</si>
  <si>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</si>
  <si>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</si>
  <si>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</si>
  <si>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</si>
  <si>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</si>
  <si>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</si>
  <si>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</si>
  <si>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</si>
  <si>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</si>
  <si>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</si>
  <si>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</si>
  <si>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</si>
  <si>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</si>
  <si>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</si>
  <si>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</si>
  <si>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</si>
  <si>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</si>
  <si>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</si>
  <si>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</si>
  <si>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</si>
  <si>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</si>
  <si>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</si>
  <si>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</si>
  <si>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</si>
  <si>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</si>
  <si>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</si>
  <si>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</si>
  <si>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</si>
  <si>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</si>
  <si>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</si>
  <si>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</si>
  <si>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</si>
  <si>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</si>
  <si>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</si>
  <si>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</si>
  <si>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</si>
  <si>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</si>
  <si>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</si>
  <si>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</si>
  <si>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</si>
  <si>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</si>
  <si>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</si>
  <si>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</si>
  <si>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</si>
  <si>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</si>
  <si>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</si>
  <si>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</si>
  <si>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</si>
  <si>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</si>
  <si>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</si>
  <si>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</si>
  <si>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</si>
  <si>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</si>
  <si>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</si>
  <si>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</si>
  <si>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</si>
  <si>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</si>
  <si>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</si>
  <si>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</si>
  <si>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</si>
  <si>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</si>
  <si>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</si>
  <si>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</si>
  <si>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</si>
  <si>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</si>
  <si>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</si>
  <si>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</si>
  <si>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</si>
  <si>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</si>
  <si>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</si>
  <si>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</si>
  <si>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</si>
  <si>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</si>
  <si>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</si>
  <si>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</si>
  <si>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</si>
  <si>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</si>
  <si>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</si>
  <si>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</si>
  <si>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</si>
  <si>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</si>
  <si>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</si>
  <si>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</si>
  <si>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</si>
  <si>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</si>
  <si>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</si>
  <si>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</si>
  <si>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</si>
  <si>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</si>
  <si>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</si>
  <si>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</si>
  <si>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</si>
  <si>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</si>
  <si>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</si>
  <si>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</si>
  <si>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</si>
  <si>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</si>
  <si>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</si>
  <si>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</si>
  <si>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</si>
  <si>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</si>
  <si>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</si>
  <si>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</si>
  <si>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</si>
  <si>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</si>
  <si>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</si>
  <si>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</si>
  <si>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</si>
  <si>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</si>
  <si>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</si>
  <si>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</si>
  <si>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</si>
  <si>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</si>
  <si>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</si>
  <si>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</si>
  <si>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</si>
  <si>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</si>
  <si>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</si>
  <si>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</si>
  <si>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</si>
  <si>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</si>
  <si>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</si>
  <si>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</si>
  <si>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</si>
  <si>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</si>
  <si>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</si>
  <si>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</si>
  <si>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</si>
  <si>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</si>
  <si>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</si>
  <si>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</si>
  <si>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</si>
  <si>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</si>
  <si>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</si>
  <si>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</si>
  <si>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</si>
  <si>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</si>
  <si>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</si>
  <si>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</si>
  <si>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</si>
  <si>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</si>
  <si>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</si>
  <si>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</si>
  <si>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</si>
  <si>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</si>
  <si>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</si>
  <si>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</si>
  <si>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</si>
  <si>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</si>
  <si>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</si>
  <si>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</si>
  <si>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</si>
  <si>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</si>
  <si>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</si>
  <si>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</si>
  <si>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</si>
  <si>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</si>
  <si>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</si>
  <si>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</si>
  <si>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</si>
  <si>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</si>
  <si>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</si>
  <si>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</si>
  <si>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</si>
  <si>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</si>
  <si>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</si>
  <si>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</si>
  <si>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</si>
  <si>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</si>
  <si>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</si>
  <si>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</si>
  <si>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</si>
  <si>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</si>
  <si>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</si>
  <si>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</si>
  <si>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</si>
  <si>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</si>
  <si>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</si>
  <si>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</si>
  <si>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</si>
  <si>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</si>
  <si>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</si>
  <si>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</si>
  <si>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</si>
  <si>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</si>
  <si>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</si>
  <si>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</si>
  <si>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</si>
  <si>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</si>
  <si>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</si>
  <si>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</si>
  <si>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</si>
  <si>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</si>
  <si>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</si>
  <si>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</si>
  <si>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</si>
  <si>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</si>
  <si>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</si>
  <si>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</si>
  <si>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</si>
  <si>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</si>
  <si>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</si>
  <si>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</si>
  <si>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</si>
  <si>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</si>
  <si>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</si>
  <si>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</si>
  <si>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</si>
  <si>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</si>
  <si>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</si>
  <si>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</si>
  <si>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</si>
  <si>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</si>
  <si>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</si>
  <si>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</si>
  <si>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</si>
  <si>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</si>
  <si>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</si>
  <si>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</si>
  <si>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</si>
  <si>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</si>
  <si>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</si>
  <si>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</si>
  <si>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</si>
  <si>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</si>
  <si>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</si>
  <si>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</si>
  <si>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</si>
  <si>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</si>
  <si>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</si>
  <si>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</si>
  <si>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</si>
  <si>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</si>
  <si>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</si>
  <si>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</si>
  <si>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</si>
  <si>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</si>
  <si>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</si>
  <si>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</si>
  <si>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</si>
  <si>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</si>
  <si>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</si>
  <si>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</si>
  <si>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</si>
  <si>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</si>
  <si>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</si>
  <si>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</si>
  <si>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</si>
  <si>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</si>
  <si>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</si>
  <si>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</si>
  <si>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</si>
  <si>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</si>
  <si>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</si>
  <si>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</si>
  <si>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</si>
  <si>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</si>
  <si>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</si>
  <si>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</si>
  <si>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</si>
  <si>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</si>
  <si>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</si>
  <si>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</si>
  <si>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</si>
  <si>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</si>
  <si>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</si>
  <si>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</si>
  <si>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</si>
  <si>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</si>
  <si>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</si>
  <si>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</si>
  <si>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</si>
  <si>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</si>
  <si>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</si>
  <si>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</si>
  <si>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</si>
  <si>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</si>
  <si>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</si>
  <si>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</si>
  <si>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</si>
  <si>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</si>
  <si>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</si>
  <si>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</si>
  <si>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</si>
  <si>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</si>
  <si>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</si>
  <si>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</si>
  <si>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</si>
  <si>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</si>
  <si>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</si>
  <si>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</si>
  <si>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</si>
  <si>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</si>
  <si>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</si>
  <si>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</si>
  <si>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</si>
  <si>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</si>
  <si>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</si>
  <si>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</si>
  <si>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</si>
  <si>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</si>
  <si>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</si>
  <si>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</si>
  <si>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</si>
  <si>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</si>
  <si>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</si>
  <si>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</si>
  <si>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</si>
  <si>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</si>
  <si>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</si>
  <si>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</si>
  <si>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</si>
  <si>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</si>
  <si>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</si>
  <si>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</si>
  <si>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</si>
  <si>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</si>
  <si>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</si>
  <si>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</si>
  <si>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</si>
  <si>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</si>
  <si>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</si>
  <si>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</si>
  <si>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</si>
  <si>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</si>
  <si>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</si>
  <si>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</si>
  <si>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</si>
  <si>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</si>
  <si>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</si>
  <si>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</si>
  <si>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</si>
  <si>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</si>
  <si>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</si>
  <si>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</si>
  <si>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</si>
  <si>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</si>
  <si>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</si>
  <si>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</si>
  <si>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</si>
  <si>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</si>
  <si>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</si>
  <si>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</si>
  <si>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</si>
  <si>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</si>
  <si>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</si>
  <si>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</si>
  <si>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</si>
  <si>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</si>
  <si>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</si>
  <si>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</si>
  <si>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</si>
  <si>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</si>
  <si>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</si>
  <si>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</si>
  <si>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</si>
  <si>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</si>
  <si>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</si>
  <si>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</si>
  <si>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</si>
  <si>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</si>
  <si>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</si>
  <si>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</si>
  <si>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</si>
  <si>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</si>
  <si>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</si>
  <si>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</si>
  <si>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</si>
  <si>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</si>
  <si>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</si>
  <si>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</si>
  <si>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</si>
  <si>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</si>
  <si>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</si>
  <si>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</si>
  <si>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</si>
  <si>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</si>
  <si>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</si>
  <si>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</si>
  <si>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</si>
  <si>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</si>
  <si>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</si>
  <si>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</si>
  <si>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</si>
  <si>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</si>
  <si>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</si>
  <si>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</si>
  <si>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</si>
  <si>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</si>
  <si>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</si>
  <si>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</si>
  <si>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</si>
  <si>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</si>
  <si>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</si>
  <si>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</si>
  <si>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</si>
  <si>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</si>
  <si>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</si>
  <si>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</si>
  <si>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</si>
  <si>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</si>
  <si>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</si>
  <si>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</si>
  <si>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</si>
  <si>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</si>
  <si>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</si>
  <si>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</si>
  <si>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</si>
  <si>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</si>
  <si>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</si>
  <si>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</si>
  <si>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</si>
  <si>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</si>
  <si>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</si>
  <si>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</si>
  <si>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</si>
  <si>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</si>
  <si>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</si>
  <si>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</si>
  <si>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</si>
  <si>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</si>
  <si>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</si>
  <si>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</si>
  <si>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</si>
  <si>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</si>
  <si>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</si>
  <si>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</si>
  <si>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</si>
  <si>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</si>
  <si>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</si>
  <si>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</si>
  <si>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</si>
  <si>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</si>
  <si>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</si>
  <si>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</si>
  <si>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</si>
  <si>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</si>
  <si>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</si>
  <si>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</si>
  <si>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</si>
  <si>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</si>
  <si>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</si>
  <si>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</si>
  <si>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</si>
  <si>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</si>
  <si>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</si>
  <si>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</si>
  <si>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</si>
  <si>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</si>
  <si>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</si>
  <si>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</si>
  <si>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</si>
  <si>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</si>
  <si>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</si>
  <si>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</si>
  <si>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</si>
  <si>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</si>
  <si>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</si>
  <si>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</si>
  <si>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</si>
  <si>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</si>
  <si>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</si>
  <si>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</si>
  <si>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</si>
  <si>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</si>
  <si>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</si>
  <si>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</si>
  <si>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</si>
  <si>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</si>
  <si>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</si>
  <si>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</si>
  <si>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</si>
  <si>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</si>
  <si>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</si>
  <si>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</si>
  <si>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</si>
  <si>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</si>
  <si>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</si>
  <si>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</si>
  <si>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</si>
  <si>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</si>
  <si>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</si>
  <si>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</si>
  <si>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</si>
  <si>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</si>
  <si>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</si>
  <si>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</si>
  <si>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</si>
  <si>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</si>
  <si>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</si>
  <si>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</si>
  <si>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</si>
  <si>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</si>
  <si>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</si>
  <si>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</si>
  <si>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</si>
  <si>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</si>
  <si>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</si>
  <si>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</si>
  <si>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</si>
  <si>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</si>
  <si>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</si>
  <si>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</si>
  <si>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</si>
  <si>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</si>
  <si>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</si>
  <si>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</si>
  <si>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</si>
  <si>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</si>
  <si>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</si>
  <si>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</si>
  <si>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</si>
  <si>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</si>
  <si>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</si>
  <si>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</si>
  <si>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</si>
  <si>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</si>
  <si>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</si>
  <si>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</si>
  <si>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</si>
  <si>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</si>
  <si>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</si>
  <si>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</si>
  <si>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</si>
  <si>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</si>
  <si>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</si>
  <si>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</si>
  <si>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</si>
  <si>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</si>
  <si>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</si>
  <si>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</si>
  <si>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</si>
  <si>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</si>
  <si>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</si>
  <si>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</si>
  <si>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</si>
  <si>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</si>
  <si>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</si>
  <si>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</si>
  <si>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</si>
  <si>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</si>
  <si>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</si>
  <si>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</si>
  <si>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</si>
  <si>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</si>
  <si>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</si>
  <si>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</si>
  <si>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</si>
  <si>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</si>
  <si>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</si>
  <si>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</si>
  <si>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</si>
  <si>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</si>
  <si>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</si>
  <si>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</si>
  <si>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</si>
  <si>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</si>
  <si>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</si>
  <si>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</si>
  <si>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</si>
  <si>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</si>
  <si>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</si>
  <si>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</si>
  <si>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</si>
  <si>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</si>
  <si>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</si>
  <si>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</si>
  <si>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</si>
  <si>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</si>
  <si>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</si>
  <si>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</si>
  <si>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</si>
  <si>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</si>
  <si>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</si>
  <si>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</si>
  <si>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</si>
  <si>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</si>
  <si>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</si>
  <si>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</si>
  <si>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</si>
  <si>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</si>
  <si>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</si>
  <si>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</si>
  <si>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</si>
  <si>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</si>
  <si>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</si>
  <si>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</si>
  <si>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</si>
  <si>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</si>
  <si>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</si>
  <si>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</si>
  <si>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</si>
  <si>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</si>
  <si>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</si>
  <si>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</si>
  <si>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</si>
  <si>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</si>
  <si>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</si>
  <si>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</si>
  <si>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</si>
  <si>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</si>
  <si>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</si>
  <si>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</si>
  <si>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</si>
  <si>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</si>
  <si>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</si>
  <si>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</si>
  <si>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</si>
  <si>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</si>
  <si>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</si>
  <si>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</si>
  <si>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</si>
  <si>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</si>
  <si>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</si>
  <si>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</si>
  <si>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</si>
  <si>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</si>
  <si>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</si>
  <si>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</si>
  <si>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</si>
  <si>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</si>
  <si>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</si>
  <si>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</si>
  <si>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</si>
  <si>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</si>
  <si>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</si>
  <si>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</si>
  <si>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</si>
  <si>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</si>
  <si>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</si>
  <si>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</si>
  <si>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</si>
  <si>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</si>
  <si>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</si>
  <si>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</si>
  <si>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</si>
  <si>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</si>
  <si>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</si>
  <si>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</si>
  <si>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</si>
  <si>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</si>
  <si>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</si>
  <si>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</si>
  <si>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</si>
  <si>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</si>
  <si>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</si>
  <si>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</si>
  <si>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</si>
  <si>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</si>
  <si>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</si>
  <si>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</si>
  <si>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</si>
  <si>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</si>
  <si>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</si>
  <si>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</si>
  <si>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</si>
  <si>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</si>
  <si>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</si>
  <si>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</si>
  <si>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</si>
  <si>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</si>
  <si>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</si>
  <si>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</si>
  <si>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</si>
  <si>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</si>
  <si>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</si>
  <si>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</si>
  <si>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</si>
  <si>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</si>
  <si>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</si>
  <si>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</si>
  <si>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</si>
  <si>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</si>
  <si>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</si>
  <si>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</si>
  <si>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</si>
  <si>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</si>
  <si>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</si>
  <si>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</si>
  <si>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</si>
  <si>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</si>
  <si>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</si>
  <si>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</si>
  <si>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</si>
  <si>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</si>
  <si>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</si>
  <si>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</si>
  <si>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</si>
  <si>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</si>
  <si>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</si>
  <si>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</si>
  <si>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</si>
  <si>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</si>
  <si>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</si>
  <si>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</si>
  <si>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</si>
  <si>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</si>
  <si>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</si>
  <si>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</si>
  <si>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</si>
  <si>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</si>
  <si>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</si>
  <si>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</si>
  <si>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</si>
  <si>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</si>
  <si>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</si>
  <si>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</si>
  <si>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</si>
  <si>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</si>
  <si>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</si>
  <si>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</si>
  <si>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</si>
  <si>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</si>
  <si>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</si>
  <si>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</si>
  <si>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</si>
  <si>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</si>
  <si>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</si>
  <si>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</si>
  <si>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</si>
  <si>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</si>
  <si>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</si>
  <si>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</si>
  <si>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</si>
  <si>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</si>
  <si>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</si>
  <si>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</si>
  <si>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</si>
  <si>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</si>
  <si>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</si>
  <si>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</si>
  <si>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</si>
  <si>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</si>
  <si>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</si>
  <si>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</si>
  <si>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</si>
  <si>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</si>
  <si>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</si>
  <si>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</si>
  <si>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</si>
  <si>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</si>
  <si>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</si>
  <si>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</si>
  <si>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</si>
  <si>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</si>
  <si>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</si>
  <si>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</si>
  <si>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</si>
  <si>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</si>
  <si>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</si>
  <si>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</si>
  <si>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</si>
  <si>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</si>
  <si>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</si>
  <si>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</si>
  <si>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</si>
  <si>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</si>
  <si>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</si>
  <si>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</si>
  <si>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</si>
  <si>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</si>
  <si>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</si>
  <si>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</si>
  <si>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</si>
  <si>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</si>
  <si>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</si>
  <si>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</si>
  <si>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</si>
  <si>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</si>
  <si>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</si>
  <si>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</si>
  <si>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</si>
  <si>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</si>
  <si>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</si>
  <si>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</si>
  <si>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</si>
  <si>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</si>
  <si>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</si>
  <si>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</si>
  <si>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</si>
  <si>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</si>
  <si>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</si>
  <si>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</si>
  <si>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</si>
  <si>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</si>
  <si>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</si>
  <si>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</si>
  <si>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</si>
  <si>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</si>
  <si>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</si>
  <si>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</si>
  <si>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</si>
  <si>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</si>
  <si>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</si>
  <si>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</si>
  <si>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</si>
  <si>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</si>
  <si>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</si>
  <si>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</si>
  <si>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</si>
  <si>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</si>
  <si>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</si>
  <si>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</si>
  <si>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</si>
  <si>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</si>
  <si>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</si>
  <si>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</si>
  <si>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</si>
  <si>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</si>
  <si>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</si>
  <si>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</si>
  <si>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</si>
  <si>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</si>
  <si>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</si>
  <si>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</si>
  <si>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</si>
  <si>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</si>
  <si>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</si>
  <si>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</si>
  <si>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</si>
  <si>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</si>
  <si>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</si>
  <si>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</si>
  <si>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</si>
  <si>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</si>
  <si>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</si>
  <si>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</si>
  <si>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</si>
  <si>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</si>
  <si>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</si>
  <si>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</si>
  <si>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</si>
  <si>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</si>
  <si>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</si>
  <si>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</si>
  <si>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</si>
  <si>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</si>
  <si>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</si>
  <si>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</si>
  <si>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</si>
  <si>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</si>
  <si>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</si>
  <si>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</si>
  <si>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</si>
  <si>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</si>
  <si>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</si>
  <si>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</si>
  <si>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</si>
  <si>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</si>
  <si>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</si>
  <si>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</si>
  <si>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</si>
  <si>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</si>
  <si>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</si>
  <si>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</si>
  <si>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</si>
  <si>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</si>
  <si>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</si>
  <si>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</si>
  <si>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</si>
  <si>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</si>
  <si>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</si>
  <si>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</si>
  <si>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</si>
  <si>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</si>
  <si>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</si>
  <si>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</si>
  <si>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</si>
  <si>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</si>
  <si>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</si>
  <si>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</si>
  <si>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</si>
  <si>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</si>
  <si>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</si>
  <si>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</si>
  <si>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</si>
  <si>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</si>
  <si>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</si>
  <si>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</si>
  <si>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</si>
  <si>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</si>
  <si>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</si>
  <si>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</si>
  <si>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</si>
  <si>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</si>
  <si>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</si>
  <si>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</si>
  <si>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</si>
  <si>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</si>
  <si>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</si>
  <si>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</si>
  <si>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</si>
  <si>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</si>
  <si>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</si>
  <si>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</si>
  <si>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</si>
  <si>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</si>
  <si>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</si>
  <si>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</si>
  <si>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</si>
  <si>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</si>
  <si>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</si>
  <si>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</si>
  <si>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</si>
  <si>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</si>
  <si>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</si>
  <si>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</si>
  <si>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</si>
  <si>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</si>
  <si>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</si>
  <si>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</si>
  <si>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</si>
  <si>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</si>
  <si>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</si>
  <si>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</si>
  <si>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</si>
  <si>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</si>
  <si>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</si>
  <si>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</si>
  <si>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</si>
  <si>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</si>
  <si>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</si>
  <si>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</si>
  <si>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</si>
  <si>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</si>
  <si>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</si>
  <si>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</si>
  <si>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</si>
  <si>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</si>
  <si>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</si>
  <si>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</si>
  <si>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</si>
  <si>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</si>
  <si>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</si>
  <si>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</si>
  <si>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</si>
  <si>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</si>
  <si>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</si>
  <si>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</si>
  <si>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</si>
  <si>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</si>
  <si>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</si>
  <si>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</si>
  <si>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</si>
  <si>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</si>
  <si>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</si>
  <si>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</si>
  <si>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</si>
  <si>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</si>
  <si>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</si>
  <si>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</si>
  <si>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</si>
  <si>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</si>
  <si>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</si>
  <si>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</si>
  <si>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</si>
  <si>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</si>
  <si>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</si>
  <si>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</si>
  <si>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</si>
  <si>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</si>
  <si>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</si>
  <si>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</si>
  <si>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</si>
  <si>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</si>
  <si>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</si>
  <si>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</si>
  <si>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</si>
  <si>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</si>
  <si>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</si>
  <si>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</si>
  <si>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</si>
  <si>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</si>
  <si>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</si>
  <si>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</si>
  <si>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</si>
  <si>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</si>
  <si>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</si>
  <si>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</si>
  <si>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</si>
  <si>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</si>
  <si>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</si>
  <si>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</si>
  <si>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</si>
  <si>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</si>
  <si>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</si>
  <si>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</si>
  <si>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</si>
  <si>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</si>
  <si>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</si>
  <si>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</si>
  <si>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</si>
  <si>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</si>
  <si>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</si>
  <si>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</si>
  <si>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</si>
  <si>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</si>
  <si>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</si>
  <si>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</si>
  <si>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</si>
  <si>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</si>
  <si>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</si>
  <si>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</si>
  <si>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</si>
  <si>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</si>
  <si>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</si>
  <si>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</si>
  <si>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</si>
  <si>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</si>
  <si>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</si>
  <si>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</si>
  <si>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</si>
  <si>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</si>
  <si>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</si>
  <si>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</si>
  <si>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</si>
  <si>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</si>
  <si>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</si>
  <si>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</si>
  <si>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</si>
  <si>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</si>
  <si>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</si>
  <si>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</si>
  <si>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</si>
  <si>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</si>
  <si>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</si>
  <si>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</si>
  <si>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</si>
  <si>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</si>
  <si>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</si>
  <si>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</si>
  <si>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</si>
  <si>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</si>
  <si>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</si>
  <si>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</si>
  <si>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</si>
  <si>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</si>
  <si>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</si>
  <si>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</si>
  <si>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</si>
  <si>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</si>
  <si>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</si>
  <si>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</si>
  <si>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</si>
  <si>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</si>
  <si>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</si>
  <si>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</si>
  <si>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</si>
  <si>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</si>
  <si>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</si>
  <si>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</si>
  <si>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</si>
  <si>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</si>
  <si>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</si>
  <si>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</si>
  <si>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</si>
  <si>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</si>
  <si>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</si>
  <si>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</si>
  <si>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</si>
  <si>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</si>
  <si>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</si>
  <si>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</si>
  <si>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</si>
  <si>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</si>
  <si>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</si>
  <si>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</si>
  <si>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</si>
  <si>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</si>
  <si>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</si>
  <si>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</si>
  <si>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</si>
  <si>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</si>
  <si>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</si>
  <si>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</si>
  <si>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</si>
  <si>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</si>
  <si>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</si>
  <si>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</si>
  <si>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</si>
  <si>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</si>
  <si>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</si>
  <si>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</si>
  <si>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</si>
  <si>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</si>
  <si>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</si>
  <si>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</si>
  <si>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</si>
  <si>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</si>
  <si>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</si>
  <si>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</si>
  <si>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</si>
  <si>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</si>
  <si>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</si>
  <si>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</si>
  <si>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</si>
  <si>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</si>
  <si>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</si>
  <si>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</si>
  <si>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</si>
  <si>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</si>
  <si>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</si>
  <si>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</si>
  <si>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</si>
  <si>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</si>
  <si>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</si>
  <si>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</si>
  <si>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</si>
  <si>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</si>
  <si>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</si>
  <si>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</si>
  <si>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</si>
  <si>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</si>
  <si>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</si>
  <si>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</si>
  <si>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</si>
  <si>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</si>
  <si>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</si>
  <si>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</si>
  <si>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</si>
  <si>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</si>
  <si>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</si>
  <si>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</si>
  <si>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</si>
  <si>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</si>
  <si>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</si>
  <si>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</si>
  <si>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</si>
  <si>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</si>
  <si>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</si>
  <si>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</si>
  <si>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</si>
  <si>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</si>
  <si>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</si>
  <si>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</si>
  <si>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</si>
  <si>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</si>
  <si>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</si>
  <si>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</si>
  <si>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</si>
  <si>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</si>
  <si>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</si>
  <si>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</si>
  <si>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</si>
  <si>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</si>
  <si>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</si>
  <si>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</si>
  <si>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</si>
  <si>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</si>
  <si>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</si>
  <si>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</si>
  <si>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</si>
  <si>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</si>
  <si>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</si>
  <si>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</si>
  <si>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</si>
  <si>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</si>
  <si>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</si>
  <si>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</si>
  <si>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</si>
  <si>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</si>
  <si>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</si>
  <si>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</si>
  <si>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</si>
  <si>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</si>
  <si>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</si>
  <si>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</si>
  <si>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</si>
  <si>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</si>
  <si>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</si>
  <si>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</si>
  <si>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</si>
  <si>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</si>
  <si>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</si>
  <si>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</si>
  <si>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</si>
  <si>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</si>
  <si>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</si>
  <si>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</si>
  <si>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</si>
  <si>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</si>
  <si>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</si>
  <si>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</si>
  <si>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</si>
  <si>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</si>
  <si>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</si>
  <si>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</si>
  <si>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</si>
  <si>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</si>
  <si>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</si>
  <si>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</si>
  <si>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</si>
  <si>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</si>
  <si>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</si>
  <si>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</si>
  <si>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</si>
  <si>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</si>
  <si>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</si>
  <si>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</si>
  <si>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</si>
  <si>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</si>
  <si>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</si>
  <si>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</si>
  <si>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</si>
  <si>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</si>
  <si>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</si>
  <si>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</si>
  <si>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</si>
  <si>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</si>
  <si>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</si>
  <si>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</si>
  <si>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</si>
  <si>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</si>
  <si>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</si>
  <si>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</si>
  <si>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</si>
  <si>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</si>
  <si>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</si>
  <si>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</si>
  <si>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</si>
  <si>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</si>
  <si>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</si>
  <si>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</si>
  <si>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</si>
  <si>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</si>
  <si>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</si>
  <si>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</si>
  <si>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</si>
  <si>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</si>
  <si>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</si>
  <si>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</si>
  <si>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</si>
  <si>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</si>
  <si>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</si>
  <si>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</si>
  <si>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</si>
  <si>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</si>
  <si>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</si>
  <si>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</si>
  <si>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</si>
  <si>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</si>
  <si>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</si>
  <si>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</si>
  <si>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</si>
  <si>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</si>
  <si>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</si>
  <si>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</si>
  <si>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</si>
  <si>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</si>
  <si>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</si>
  <si>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</si>
  <si>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</si>
  <si>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</si>
  <si>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</si>
  <si>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</si>
  <si>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</si>
  <si>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</si>
  <si>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</si>
  <si>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</si>
  <si>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</si>
  <si>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</si>
  <si>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</si>
  <si>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</si>
  <si>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</si>
  <si>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</si>
  <si>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</si>
  <si>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</si>
  <si>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</si>
  <si>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</si>
  <si>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</si>
  <si>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</si>
  <si>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</si>
  <si>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</si>
  <si>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</si>
  <si>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</si>
  <si>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</si>
  <si>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</si>
  <si>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</si>
  <si>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</si>
  <si>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</si>
  <si>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</si>
  <si>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</si>
  <si>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</si>
  <si>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</si>
  <si>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</si>
  <si>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</si>
  <si>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</si>
  <si>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</si>
  <si>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</si>
  <si>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</si>
  <si>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</si>
  <si>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</si>
  <si>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</si>
  <si>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</si>
  <si>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</si>
  <si>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</si>
  <si>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</si>
  <si>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</si>
  <si>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</si>
  <si>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</si>
  <si>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</si>
  <si>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</si>
  <si>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</si>
  <si>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</si>
  <si>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</si>
  <si>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</si>
  <si>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</si>
  <si>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</si>
  <si>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</si>
  <si>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</si>
  <si>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</si>
  <si>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</si>
  <si>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</si>
  <si>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</si>
  <si>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</si>
  <si>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</si>
  <si>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</si>
  <si>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</si>
  <si>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</si>
  <si>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</si>
  <si>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</si>
  <si>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</si>
  <si>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</si>
  <si>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</si>
  <si>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</si>
  <si>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</si>
  <si>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</si>
  <si>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</si>
  <si>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</si>
  <si>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</si>
  <si>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</si>
  <si>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</si>
  <si>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</si>
  <si>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</si>
  <si>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</si>
  <si>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</si>
  <si>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</si>
  <si>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</si>
  <si>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</si>
  <si>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</si>
  <si>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</si>
  <si>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</si>
  <si>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</si>
  <si>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</si>
  <si>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</si>
  <si>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</si>
  <si>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</si>
  <si>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</si>
  <si>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</si>
  <si>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</si>
  <si>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</si>
  <si>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</si>
  <si>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</si>
  <si>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</si>
  <si>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</si>
  <si>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</si>
  <si>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</si>
  <si>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</si>
  <si>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</si>
  <si>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</si>
  <si>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</si>
  <si>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</si>
  <si>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</si>
  <si>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</si>
  <si>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</si>
  <si>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</si>
  <si>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</si>
  <si>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</si>
  <si>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</si>
  <si>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</si>
  <si>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</si>
  <si>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</si>
  <si>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</si>
  <si>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</si>
  <si>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</si>
  <si>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</si>
  <si>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</si>
  <si>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</si>
  <si>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</si>
  <si>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</si>
  <si>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</si>
  <si>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</si>
  <si>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</si>
  <si>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</si>
  <si>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</si>
  <si>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</si>
  <si>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</si>
  <si>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</si>
  <si>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</si>
  <si>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</si>
  <si>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</si>
  <si>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</si>
  <si>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</si>
  <si>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</si>
  <si>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</si>
  <si>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</si>
  <si>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</si>
  <si>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</si>
  <si>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</si>
  <si>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</si>
  <si>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</si>
  <si>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</si>
  <si>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</si>
  <si>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</si>
  <si>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</si>
  <si>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</si>
  <si>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</si>
  <si>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</si>
  <si>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</si>
  <si>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</si>
  <si>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</si>
  <si>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</si>
  <si>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</si>
  <si>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</si>
  <si>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</si>
  <si>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</si>
  <si>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</si>
  <si>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</si>
  <si>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</si>
  <si>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</si>
  <si>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</si>
  <si>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</si>
  <si>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</si>
  <si>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</si>
  <si>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</si>
  <si>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</si>
  <si>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</si>
  <si>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</si>
  <si>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</si>
  <si>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</si>
  <si>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</si>
  <si>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</si>
  <si>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</si>
  <si>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</si>
  <si>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</si>
  <si>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</si>
  <si>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</si>
  <si>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</si>
  <si>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</si>
  <si>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</si>
  <si>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</si>
  <si>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</si>
  <si>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</si>
  <si>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</si>
  <si>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</si>
  <si>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</si>
  <si>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</si>
  <si>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</si>
  <si>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</si>
  <si>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</si>
  <si>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</si>
  <si>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</si>
  <si>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</si>
  <si>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</si>
  <si>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</si>
  <si>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</si>
  <si>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</si>
  <si>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</si>
  <si>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</si>
  <si>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</si>
  <si>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</si>
  <si>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</si>
  <si>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</si>
  <si>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</si>
  <si>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</si>
  <si>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</si>
  <si>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</si>
  <si>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</si>
  <si>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</si>
  <si>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</si>
  <si>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</si>
  <si>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</si>
  <si>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</si>
  <si>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</si>
  <si>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</si>
  <si>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</si>
  <si>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</si>
  <si>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</si>
  <si>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</si>
  <si>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</si>
  <si>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</si>
  <si>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</si>
  <si>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</si>
  <si>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</si>
  <si>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</si>
  <si>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</si>
  <si>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</si>
  <si>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</si>
  <si>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</si>
  <si>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</si>
  <si>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</si>
  <si>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</si>
  <si>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</si>
  <si>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</si>
  <si>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</si>
  <si>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</si>
  <si>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</si>
  <si>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</si>
  <si>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</si>
  <si>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</si>
  <si>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</si>
  <si>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</si>
  <si>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</si>
  <si>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</si>
  <si>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</si>
  <si>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</si>
  <si>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</si>
  <si>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</si>
  <si>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</si>
  <si>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</si>
  <si>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</si>
  <si>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</si>
  <si>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</si>
  <si>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</si>
  <si>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</si>
  <si>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</si>
  <si>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</si>
  <si>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</si>
  <si>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</si>
  <si>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</si>
  <si>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</si>
  <si>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</si>
  <si>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</si>
  <si>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</si>
  <si>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</si>
  <si>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</si>
  <si>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</si>
  <si>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</si>
  <si>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</si>
  <si>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</si>
  <si>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</si>
  <si>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</si>
  <si>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</si>
  <si>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</si>
  <si>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</si>
  <si>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</si>
  <si>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</si>
  <si>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</si>
  <si>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</si>
  <si>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</si>
  <si>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</si>
  <si>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</si>
  <si>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</si>
  <si>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</si>
  <si>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</si>
  <si>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</si>
  <si>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</si>
  <si>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</si>
  <si>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</si>
  <si>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</si>
  <si>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</si>
  <si>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</si>
  <si>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</si>
  <si>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</si>
  <si>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</si>
  <si>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</si>
  <si>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</si>
  <si>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</si>
  <si>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</si>
  <si>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</si>
  <si>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</si>
  <si>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</si>
  <si>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</si>
  <si>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</si>
  <si>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</si>
  <si>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</si>
  <si>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</si>
  <si>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</si>
  <si>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</si>
  <si>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</si>
  <si>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</si>
  <si>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</si>
  <si>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</si>
  <si>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</si>
  <si>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</si>
  <si>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</si>
  <si>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</si>
  <si>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</si>
  <si>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</si>
  <si>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</si>
  <si>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</si>
  <si>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</si>
  <si>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</si>
  <si>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</si>
  <si>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</si>
  <si>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</si>
  <si>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</si>
  <si>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</si>
  <si>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</si>
  <si>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</si>
  <si>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</si>
  <si>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</si>
  <si>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</si>
  <si>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</si>
  <si>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</si>
  <si>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</si>
  <si>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</si>
  <si>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</si>
  <si>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</si>
  <si>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</si>
  <si>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</si>
  <si>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</si>
  <si>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</si>
  <si>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</si>
  <si>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</si>
  <si>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</si>
  <si>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</si>
  <si>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</si>
  <si>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</si>
  <si>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</si>
  <si>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</si>
  <si>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</si>
  <si>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</si>
  <si>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</si>
  <si>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</si>
  <si>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</si>
  <si>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</si>
  <si>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</si>
  <si>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</si>
  <si>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</si>
  <si>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</si>
  <si>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</si>
  <si>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</si>
  <si>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</si>
  <si>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</si>
  <si>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</si>
  <si>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</si>
  <si>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</si>
  <si>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</si>
  <si>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</si>
  <si>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</si>
  <si>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</si>
  <si>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</si>
  <si>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</si>
  <si>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</si>
  <si>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</si>
  <si>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</si>
  <si>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</si>
  <si>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</si>
  <si>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</si>
  <si>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</si>
  <si>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</si>
  <si>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</si>
  <si>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</si>
  <si>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</si>
  <si>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</si>
  <si>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</si>
  <si>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</si>
  <si>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</si>
  <si>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</si>
  <si>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</si>
  <si>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</si>
  <si>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</si>
  <si>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</si>
  <si>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</si>
  <si>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</si>
  <si>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</si>
  <si>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</si>
  <si>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</si>
  <si>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</si>
  <si>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</si>
  <si>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</si>
  <si>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</si>
  <si>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</si>
  <si>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</si>
  <si>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</si>
  <si>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</si>
  <si>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</si>
  <si>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</si>
  <si>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</si>
  <si>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</si>
  <si>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</si>
  <si>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</si>
  <si>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</si>
  <si>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</si>
  <si>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</si>
  <si>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</si>
  <si>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</si>
  <si>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</si>
  <si>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</si>
  <si>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</si>
  <si>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</si>
  <si>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</si>
  <si>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</si>
  <si>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</si>
  <si>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</si>
  <si>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</si>
  <si>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</si>
  <si>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</si>
  <si>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</si>
  <si>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</si>
  <si>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</si>
  <si>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</si>
  <si>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</si>
  <si>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</si>
  <si>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</si>
  <si>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</si>
  <si>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</si>
  <si>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</si>
  <si>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</si>
  <si>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</si>
  <si>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</si>
  <si>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</si>
  <si>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</si>
  <si>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</si>
  <si>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</si>
  <si>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</si>
  <si>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</si>
  <si>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</si>
  <si>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</si>
  <si>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</si>
  <si>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</si>
  <si>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</si>
  <si>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</si>
  <si>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</si>
  <si>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</si>
  <si>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</si>
  <si>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</si>
  <si>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</si>
  <si>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</si>
  <si>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</si>
  <si>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</si>
  <si>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</si>
  <si>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</si>
  <si>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</si>
  <si>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</si>
  <si>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</si>
  <si>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</si>
  <si>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</si>
  <si>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</si>
  <si>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</si>
  <si>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</si>
  <si>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</si>
  <si>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</si>
  <si>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</si>
  <si>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</si>
  <si>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</si>
  <si>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</si>
  <si>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</si>
  <si>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</si>
  <si>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</si>
  <si>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</si>
  <si>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</si>
  <si>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</si>
  <si>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</si>
  <si>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</si>
  <si>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</si>
  <si>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</si>
  <si>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</si>
  <si>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</si>
  <si>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</si>
  <si>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</si>
  <si>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</si>
  <si>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</si>
  <si>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</si>
  <si>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</si>
  <si>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</si>
  <si>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</si>
  <si>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</si>
  <si>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</si>
  <si>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</si>
  <si>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</si>
  <si>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</si>
  <si>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</si>
  <si>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</si>
  <si>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</si>
  <si>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</si>
  <si>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</si>
  <si>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</si>
  <si>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</si>
  <si>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</si>
  <si>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</si>
  <si>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</si>
  <si>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</si>
  <si>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</si>
  <si>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</si>
  <si>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</si>
  <si>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</si>
  <si>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</si>
  <si>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</si>
  <si>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</si>
  <si>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</si>
  <si>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</si>
  <si>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</si>
  <si>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</si>
  <si>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</si>
  <si>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</si>
  <si>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</si>
  <si>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</si>
  <si>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</si>
  <si>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</si>
  <si>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</si>
  <si>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</si>
  <si>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</si>
  <si>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</si>
  <si>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</si>
  <si>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</si>
  <si>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</si>
  <si>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</si>
  <si>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</si>
  <si>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</si>
  <si>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</si>
  <si>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</si>
  <si>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</si>
  <si>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</si>
  <si>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</si>
  <si>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</si>
  <si>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</si>
  <si>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</si>
  <si>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</si>
  <si>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</si>
  <si>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</si>
  <si>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</si>
  <si>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</si>
  <si>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</si>
  <si>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</si>
  <si>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</si>
  <si>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</si>
  <si>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</si>
  <si>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</si>
  <si>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</si>
  <si>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</si>
  <si>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</si>
  <si>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</si>
  <si>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</si>
  <si>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</si>
  <si>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</si>
  <si>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</si>
  <si>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</si>
  <si>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</si>
  <si>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</si>
  <si>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</si>
  <si>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</si>
  <si>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</si>
  <si>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</si>
  <si>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</si>
  <si>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</si>
  <si>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</si>
  <si>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</si>
  <si>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</si>
  <si>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</si>
  <si>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</si>
  <si>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</si>
  <si>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</si>
  <si>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</si>
  <si>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</si>
  <si>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</si>
  <si>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</si>
  <si>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</si>
  <si>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</si>
  <si>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</si>
  <si>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</si>
  <si>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</si>
  <si>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</si>
  <si>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</si>
  <si>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</si>
  <si>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</si>
  <si>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</si>
  <si>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</si>
  <si>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</si>
  <si>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</si>
  <si>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</si>
  <si>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</si>
  <si>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</si>
  <si>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</si>
  <si>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</si>
  <si>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</si>
  <si>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</si>
  <si>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</si>
  <si>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</si>
  <si>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</si>
  <si>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</si>
  <si>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</si>
  <si>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</si>
  <si>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</si>
  <si>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</si>
  <si>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</si>
  <si>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</si>
  <si>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</si>
  <si>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</si>
  <si>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</si>
  <si>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</si>
  <si>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</si>
  <si>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</si>
  <si>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</si>
  <si>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</si>
  <si>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</si>
  <si>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</si>
  <si>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</si>
  <si>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</si>
  <si>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</si>
  <si>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</si>
  <si>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</si>
  <si>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</si>
  <si>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</si>
  <si>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</si>
  <si>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</si>
  <si>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</si>
  <si>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</si>
  <si>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</si>
  <si>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</si>
  <si>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</si>
  <si>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</si>
  <si>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</si>
  <si>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</si>
  <si>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</si>
  <si>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</si>
  <si>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</si>
  <si>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</si>
  <si>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</si>
  <si>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</si>
  <si>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</si>
  <si>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</si>
  <si>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</si>
  <si>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</si>
  <si>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</si>
  <si>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</si>
  <si>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</si>
  <si>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</si>
  <si>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</si>
  <si>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</si>
  <si>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</si>
  <si>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</si>
  <si>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</si>
  <si>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</si>
  <si>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</si>
  <si>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</si>
  <si>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</si>
  <si>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</si>
  <si>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</si>
  <si>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</si>
  <si>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</si>
  <si>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</si>
  <si>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</si>
  <si>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</si>
  <si>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</si>
  <si>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</si>
  <si>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</si>
  <si>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</si>
  <si>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</si>
  <si>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</si>
  <si>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</si>
  <si>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</si>
  <si>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</si>
  <si>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</si>
  <si>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</si>
  <si>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</si>
  <si>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</si>
  <si>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</si>
  <si>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</si>
  <si>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</si>
  <si>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</si>
  <si>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</si>
  <si>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</si>
  <si>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</si>
  <si>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</si>
  <si>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</si>
  <si>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</si>
  <si>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</si>
  <si>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</si>
  <si>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</si>
  <si>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</si>
  <si>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</si>
  <si>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</si>
  <si>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</si>
  <si>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</si>
  <si>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</si>
  <si>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</si>
  <si>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</si>
  <si>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</si>
  <si>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</si>
  <si>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</si>
  <si>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</si>
  <si>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</si>
  <si>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</si>
  <si>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</si>
  <si>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</si>
  <si>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</si>
  <si>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</si>
  <si>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</si>
  <si>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</si>
  <si>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</si>
  <si>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</si>
  <si>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</si>
  <si>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</si>
  <si>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</si>
  <si>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</si>
  <si>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</si>
  <si>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</si>
  <si>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</si>
  <si>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</si>
  <si>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</si>
  <si>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</si>
  <si>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</si>
  <si>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</si>
  <si>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</si>
  <si>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</si>
  <si>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</si>
  <si>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</si>
  <si>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</si>
  <si>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</si>
  <si>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</si>
  <si>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</si>
  <si>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</si>
  <si>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</si>
  <si>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</si>
  <si>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</si>
  <si>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</si>
  <si>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</si>
  <si>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</si>
  <si>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</si>
  <si>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</si>
  <si>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</si>
  <si>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</si>
  <si>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</si>
  <si>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</si>
  <si>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</si>
  <si>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</si>
  <si>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</si>
  <si>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</si>
  <si>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</si>
  <si>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</si>
  <si>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</si>
  <si>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</si>
  <si>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</si>
  <si>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</si>
  <si>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</si>
  <si>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</si>
  <si>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</si>
  <si>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</si>
  <si>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</si>
  <si>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</si>
  <si>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</si>
  <si>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</si>
  <si>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</si>
  <si>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</si>
  <si>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</si>
  <si>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</si>
  <si>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</si>
  <si>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</si>
  <si>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</si>
  <si>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</si>
  <si>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</si>
  <si>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</si>
  <si>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</si>
  <si>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</si>
  <si>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</si>
  <si>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</si>
  <si>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</si>
  <si>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</si>
  <si>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</si>
  <si>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</si>
  <si>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</si>
  <si>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</si>
  <si>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</si>
  <si>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</si>
  <si>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</si>
  <si>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</si>
  <si>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</si>
  <si>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</si>
  <si>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</si>
  <si>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</si>
  <si>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</si>
  <si>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</si>
  <si>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</si>
  <si>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</si>
  <si>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</si>
  <si>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</si>
  <si>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</si>
  <si>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</si>
  <si>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</si>
  <si>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</si>
  <si>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</si>
  <si>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</si>
  <si>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</si>
  <si>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</si>
  <si>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</si>
  <si>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</si>
  <si>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</si>
  <si>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</si>
  <si>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</si>
  <si>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</si>
  <si>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</si>
  <si>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</si>
  <si>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</si>
  <si>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</si>
  <si>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</si>
  <si>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</si>
  <si>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</si>
  <si>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</si>
  <si>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</si>
  <si>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</si>
  <si>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</si>
  <si>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</si>
  <si>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</si>
  <si>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</si>
  <si>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</si>
  <si>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</si>
  <si>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</si>
  <si>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</si>
  <si>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</si>
  <si>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</si>
  <si>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</si>
  <si>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</si>
  <si>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</si>
  <si>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</si>
  <si>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</si>
  <si>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</si>
  <si>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</si>
  <si>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</si>
  <si>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</si>
  <si>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</si>
  <si>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</si>
  <si>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</si>
  <si>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</si>
  <si>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</si>
  <si>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</si>
  <si>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</si>
  <si>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</si>
  <si>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</si>
  <si>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</si>
  <si>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</si>
  <si>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</si>
  <si>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</si>
  <si>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</si>
  <si>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</si>
  <si>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</si>
  <si>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</si>
  <si>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</si>
  <si>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</si>
  <si>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</si>
  <si>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</si>
  <si>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</si>
  <si>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</si>
  <si>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</si>
  <si>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</si>
  <si>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</si>
  <si>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</si>
  <si>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</si>
  <si>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</si>
  <si>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</si>
  <si>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</si>
  <si>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</si>
  <si>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</si>
  <si>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</si>
  <si>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</si>
  <si>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</si>
  <si>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</si>
  <si>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</si>
  <si>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</si>
  <si>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</si>
  <si>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</si>
  <si>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</si>
  <si>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</si>
  <si>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</si>
  <si>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</si>
  <si>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</si>
  <si>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</si>
  <si>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</si>
  <si>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</si>
  <si>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</si>
  <si>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</si>
  <si>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</si>
  <si>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</si>
  <si>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</si>
  <si>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</si>
  <si>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</si>
  <si>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</si>
  <si>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</si>
  <si>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</si>
  <si>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</si>
  <si>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</si>
  <si>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</si>
  <si>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</si>
  <si>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</si>
  <si>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</si>
  <si>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</si>
  <si>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</si>
  <si>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</si>
  <si>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</si>
  <si>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</si>
  <si>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</si>
  <si>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</si>
  <si>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</si>
  <si>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</si>
  <si>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</si>
  <si>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</si>
  <si>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</si>
  <si>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</si>
  <si>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</si>
  <si>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</si>
  <si>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</si>
  <si>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</si>
  <si>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</si>
  <si>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</si>
  <si>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</si>
  <si>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</si>
  <si>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</si>
  <si>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</si>
  <si>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</si>
  <si>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</si>
  <si>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</si>
  <si>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</si>
  <si>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</si>
  <si>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</si>
  <si>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</si>
  <si>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</si>
  <si>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</si>
  <si>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</si>
  <si>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</si>
  <si>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</si>
  <si>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</si>
  <si>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</si>
  <si>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</si>
  <si>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</si>
  <si>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</si>
  <si>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</si>
  <si>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</si>
  <si>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</si>
  <si>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</si>
  <si>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</si>
  <si>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</si>
  <si>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</si>
  <si>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</si>
  <si>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</si>
  <si>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</si>
  <si>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</si>
  <si>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</si>
  <si>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</si>
  <si>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</si>
  <si>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</si>
  <si>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</si>
  <si>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</si>
  <si>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</si>
  <si>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</si>
  <si>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</si>
  <si>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</si>
  <si>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</si>
  <si>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</si>
  <si>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</si>
  <si>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</si>
  <si>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</si>
  <si>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</si>
  <si>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</si>
  <si>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</si>
  <si>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</si>
  <si>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</si>
  <si>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</si>
  <si>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</si>
  <si>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</si>
  <si>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</si>
  <si>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</si>
  <si>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</si>
  <si>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</si>
  <si>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</si>
  <si>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</si>
  <si>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</si>
  <si>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</si>
  <si>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</si>
  <si>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</si>
  <si>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</si>
  <si>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</si>
  <si>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</si>
  <si>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</si>
  <si>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</si>
  <si>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</si>
  <si>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</si>
  <si>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</si>
  <si>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</si>
  <si>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</si>
  <si>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</si>
  <si>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</si>
  <si>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</si>
  <si>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</si>
  <si>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</si>
  <si>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</si>
  <si>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</si>
  <si>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</si>
  <si>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</si>
  <si>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</si>
  <si>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</si>
  <si>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</si>
  <si>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</si>
  <si>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</si>
  <si>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</si>
  <si>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</si>
  <si>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</si>
  <si>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</si>
  <si>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</si>
  <si>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</si>
  <si>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</si>
  <si>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</si>
  <si>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</si>
  <si>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</si>
  <si>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</si>
  <si>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</si>
  <si>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</si>
  <si>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</si>
  <si>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</si>
  <si>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</si>
  <si>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</si>
  <si>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</si>
  <si>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</si>
  <si>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</si>
  <si>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</si>
  <si>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</si>
  <si>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</si>
  <si>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</si>
  <si>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</si>
  <si>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</si>
  <si>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</si>
  <si>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</si>
  <si>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</si>
  <si>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</si>
  <si>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</si>
  <si>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</si>
  <si>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</si>
  <si>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</si>
  <si>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</si>
  <si>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</si>
  <si>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</si>
  <si>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</si>
  <si>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</si>
  <si>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</si>
  <si>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</si>
  <si>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</si>
  <si>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</si>
  <si>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</si>
  <si>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</si>
  <si>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</si>
  <si>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</si>
  <si>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</si>
  <si>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</si>
  <si>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</si>
  <si>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</si>
  <si>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</si>
  <si>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</si>
  <si>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</si>
  <si>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</si>
  <si>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</si>
  <si>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</si>
  <si>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</si>
  <si>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</si>
  <si>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</si>
  <si>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</si>
  <si>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</si>
  <si>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</si>
  <si>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</si>
  <si>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</si>
  <si>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</si>
  <si>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</si>
  <si>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</si>
  <si>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</si>
  <si>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</si>
  <si>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</si>
  <si>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</si>
  <si>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</si>
  <si>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</si>
  <si>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</si>
  <si>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</si>
  <si>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</si>
  <si>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</si>
  <si>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</si>
  <si>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</si>
  <si>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</si>
  <si>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</si>
  <si>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</si>
  <si>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</si>
  <si>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</si>
  <si>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</si>
  <si>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</si>
  <si>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</si>
  <si>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</si>
  <si>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</si>
  <si>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</si>
  <si>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</si>
  <si>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</si>
  <si>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</si>
  <si>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</si>
  <si>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</si>
  <si>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</si>
  <si>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</si>
  <si>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</si>
  <si>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</si>
  <si>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</si>
  <si>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</si>
  <si>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</si>
  <si>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</si>
  <si>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</si>
  <si>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</si>
  <si>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</si>
  <si>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</si>
  <si>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</si>
  <si>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</si>
  <si>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</si>
  <si>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</si>
  <si>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</si>
  <si>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</si>
  <si>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</si>
  <si>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</si>
  <si>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</si>
  <si>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</si>
  <si>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</si>
  <si>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</si>
  <si>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</si>
  <si>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</si>
  <si>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</si>
  <si>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</si>
  <si>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</si>
  <si>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</si>
  <si>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</si>
  <si>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</si>
  <si>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</si>
  <si>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</si>
  <si>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</si>
  <si>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</si>
  <si>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</si>
  <si>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</si>
  <si>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</si>
  <si>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</si>
  <si>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</si>
  <si>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</si>
  <si>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</si>
  <si>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</si>
  <si>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</si>
  <si>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</si>
  <si>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</si>
  <si>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</si>
  <si>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</si>
  <si>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</si>
  <si>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</si>
  <si>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</si>
  <si>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</si>
  <si>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</si>
  <si>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</si>
  <si>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</si>
  <si>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</si>
  <si>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</si>
  <si>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</si>
  <si>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</si>
  <si>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</si>
  <si>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</si>
  <si>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</si>
  <si>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</si>
  <si>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</si>
  <si>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</si>
  <si>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</si>
  <si>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</si>
  <si>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</si>
  <si>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</si>
  <si>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</si>
  <si>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</si>
  <si>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</si>
  <si>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</si>
  <si>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</si>
  <si>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</si>
  <si>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</si>
  <si>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</si>
  <si>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</si>
  <si>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</si>
  <si>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</si>
  <si>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</si>
  <si>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</si>
  <si>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</si>
  <si>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</si>
  <si>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</si>
  <si>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</si>
  <si>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</si>
  <si>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</si>
  <si>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</si>
  <si>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</si>
  <si>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</si>
  <si>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</si>
  <si>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</si>
  <si>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</si>
  <si>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</si>
  <si>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</si>
  <si>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</si>
  <si>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</si>
  <si>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</si>
  <si>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</si>
  <si>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</si>
  <si>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</si>
  <si>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</si>
  <si>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</si>
  <si>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</si>
  <si>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</si>
  <si>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</si>
  <si>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</si>
  <si>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</si>
  <si>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</si>
  <si>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</si>
  <si>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</si>
  <si>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</si>
  <si>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</si>
  <si>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</si>
  <si>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</si>
  <si>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</si>
  <si>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</si>
  <si>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</si>
  <si>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</si>
  <si>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</si>
  <si>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</si>
  <si>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</si>
  <si>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</si>
  <si>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</si>
  <si>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</si>
  <si>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</si>
  <si>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</si>
  <si>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</si>
  <si>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</si>
  <si>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</si>
  <si>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</si>
  <si>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</si>
  <si>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</si>
  <si>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</si>
  <si>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</si>
  <si>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</si>
  <si>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</si>
  <si>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</si>
  <si>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</si>
  <si>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</si>
  <si>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</si>
  <si>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</si>
  <si>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</si>
  <si>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</si>
  <si>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</si>
  <si>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</si>
  <si>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</si>
  <si>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</si>
  <si>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</si>
  <si>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</si>
  <si>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</si>
  <si>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</si>
  <si>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</si>
  <si>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</si>
  <si>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</si>
  <si>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</si>
  <si>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</si>
  <si>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</si>
  <si>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</si>
  <si>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</si>
  <si>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</si>
  <si>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</si>
  <si>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</si>
  <si>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</si>
  <si>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</si>
  <si>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</si>
  <si>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</si>
  <si>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</si>
  <si>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</si>
  <si>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</si>
  <si>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</si>
  <si>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</si>
  <si>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</si>
  <si>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</si>
  <si>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</si>
  <si>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</si>
  <si>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</si>
  <si>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</si>
  <si>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</si>
  <si>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</si>
  <si>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</si>
  <si>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</si>
  <si>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</si>
  <si>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</si>
  <si>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</si>
  <si>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</si>
  <si>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</si>
  <si>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</si>
  <si>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</si>
  <si>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</si>
  <si>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</si>
  <si>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</si>
  <si>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</si>
  <si>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</si>
  <si>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</si>
  <si>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</si>
  <si>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</si>
  <si>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</si>
  <si>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</si>
  <si>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</si>
  <si>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</si>
  <si>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</si>
  <si>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</si>
  <si>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</si>
  <si>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</si>
  <si>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</si>
  <si>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</si>
  <si>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</si>
  <si>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</si>
  <si>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</si>
  <si>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</si>
  <si>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</si>
  <si>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</si>
  <si>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</si>
  <si>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</si>
  <si>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</si>
  <si>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</si>
  <si>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</si>
  <si>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</si>
  <si>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</si>
  <si>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</si>
  <si>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</si>
  <si>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</si>
  <si>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</si>
  <si>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</si>
  <si>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</si>
  <si>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</si>
  <si>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</si>
  <si>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</si>
  <si>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</si>
  <si>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</si>
  <si>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</si>
  <si>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</si>
  <si>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</si>
  <si>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</si>
  <si>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</si>
  <si>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</si>
  <si>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</si>
  <si>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</si>
  <si>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</si>
  <si>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</si>
  <si>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</si>
  <si>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</si>
  <si>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</si>
  <si>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</si>
  <si>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</si>
  <si>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</si>
  <si>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</si>
  <si>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</si>
  <si>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</si>
  <si>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</si>
  <si>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</si>
  <si>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</si>
  <si>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</si>
  <si>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</si>
  <si>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</si>
  <si>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</si>
  <si>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</si>
  <si>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</si>
  <si>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</si>
  <si>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</si>
  <si>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</si>
  <si>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</si>
  <si>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</si>
  <si>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</si>
  <si>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</si>
  <si>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</si>
  <si>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</si>
  <si>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</si>
  <si>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</si>
  <si>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</si>
  <si>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</si>
  <si>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</si>
  <si>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</si>
  <si>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</si>
  <si>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</si>
  <si>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</si>
  <si>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</si>
  <si>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</si>
  <si>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</si>
  <si>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</si>
  <si>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</si>
  <si>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</si>
  <si>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</si>
  <si>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</si>
  <si>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</si>
  <si>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</si>
  <si>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</si>
  <si>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</si>
  <si>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</si>
  <si>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</si>
  <si>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</si>
  <si>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</si>
  <si>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</si>
  <si>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</si>
  <si>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</si>
  <si>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</si>
  <si>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</si>
  <si>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</si>
  <si>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</si>
  <si>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</si>
  <si>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</si>
  <si>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</si>
  <si>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</si>
  <si>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</si>
  <si>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</si>
  <si>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</si>
  <si>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</si>
  <si>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</si>
  <si>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</si>
  <si>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</si>
  <si>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</si>
  <si>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</si>
  <si>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</si>
  <si>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</si>
  <si>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</si>
  <si>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</si>
  <si>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</si>
  <si>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</si>
  <si>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</si>
  <si>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</si>
  <si>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</si>
  <si>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</si>
  <si>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</si>
  <si>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</si>
  <si>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</si>
  <si>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</si>
  <si>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</si>
  <si>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</si>
  <si>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</si>
  <si>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</si>
  <si>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</si>
  <si>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</si>
  <si>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</si>
  <si>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</si>
  <si>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</si>
  <si>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</si>
  <si>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</si>
  <si>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</si>
  <si>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</si>
  <si>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</si>
  <si>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</si>
  <si>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</si>
  <si>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</si>
  <si>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</si>
  <si>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</si>
  <si>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</si>
  <si>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</si>
  <si>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</si>
  <si>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</si>
  <si>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</si>
  <si>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</si>
  <si>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</si>
  <si>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</si>
  <si>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</si>
  <si>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</si>
  <si>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</si>
  <si>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</si>
  <si>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</si>
  <si>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</si>
  <si>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</si>
  <si>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</si>
  <si>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</si>
  <si>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</si>
  <si>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</si>
  <si>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</si>
  <si>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</si>
  <si>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</si>
  <si>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</si>
  <si>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</si>
  <si>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</si>
  <si>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</si>
  <si>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</si>
  <si>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</si>
  <si>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</si>
  <si>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</si>
  <si>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</si>
  <si>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</si>
  <si>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</si>
  <si>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</si>
  <si>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</si>
  <si>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</si>
  <si>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</si>
  <si>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</si>
  <si>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</si>
  <si>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</si>
  <si>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</si>
  <si>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</si>
  <si>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</si>
  <si>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</si>
  <si>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</si>
  <si>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</si>
  <si>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</si>
  <si>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</si>
  <si>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</si>
  <si>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</si>
  <si>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</si>
  <si>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</si>
  <si>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</si>
  <si>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</si>
  <si>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</si>
  <si>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</si>
  <si>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</si>
  <si>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</si>
  <si>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</si>
  <si>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</si>
  <si>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</si>
  <si>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</si>
  <si>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</si>
  <si>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</si>
  <si>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</si>
  <si>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</si>
  <si>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</si>
  <si>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</si>
  <si>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</si>
  <si>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</si>
  <si>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</si>
  <si>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</si>
  <si>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</si>
  <si>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</si>
  <si>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</si>
  <si>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</si>
  <si>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</si>
  <si>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</si>
  <si>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</si>
  <si>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</si>
  <si>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</si>
  <si>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</si>
  <si>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</si>
  <si>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</si>
  <si>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</si>
  <si>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</si>
  <si>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</si>
  <si>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</si>
  <si>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</si>
  <si>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</si>
  <si>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</si>
  <si>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</si>
  <si>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</si>
  <si>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</si>
  <si>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</si>
  <si>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</si>
  <si>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</si>
  <si>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</si>
  <si>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</si>
  <si>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</si>
  <si>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</si>
  <si>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</si>
  <si>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</si>
  <si>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</si>
  <si>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</si>
  <si>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</si>
  <si>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</si>
  <si>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</si>
  <si>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</si>
  <si>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</si>
  <si>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</si>
  <si>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</si>
  <si>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</si>
  <si>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</si>
  <si>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</si>
  <si>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</si>
  <si>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</si>
  <si>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</si>
  <si>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</si>
  <si>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</si>
  <si>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</si>
  <si>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</si>
  <si>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</si>
  <si>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</si>
  <si>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</si>
  <si>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</si>
  <si>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</si>
  <si>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</si>
  <si>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</si>
  <si>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</si>
  <si>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</si>
  <si>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</si>
  <si>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</si>
  <si>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</si>
  <si>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</si>
  <si>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</si>
  <si>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</si>
  <si>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</si>
  <si>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</si>
  <si>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</si>
  <si>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</si>
  <si>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</si>
  <si>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</si>
  <si>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</si>
  <si>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</si>
  <si>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</si>
  <si>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</si>
  <si>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</si>
  <si>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</si>
  <si>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</si>
  <si>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</si>
  <si>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</si>
  <si>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</si>
  <si>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</si>
  <si>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</si>
  <si>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</si>
  <si>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</si>
  <si>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</si>
  <si>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</si>
  <si>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</si>
  <si>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</si>
  <si>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</si>
  <si>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</si>
  <si>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</si>
  <si>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</si>
  <si>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</si>
  <si>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</si>
  <si>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</si>
  <si>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</si>
  <si>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</si>
  <si>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</si>
  <si>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</si>
  <si>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</si>
  <si>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</si>
  <si>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</si>
  <si>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</si>
  <si>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</si>
  <si>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</si>
  <si>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</si>
  <si>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</si>
  <si>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</si>
  <si>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</si>
  <si>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</si>
  <si>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</si>
  <si>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</si>
  <si>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</si>
  <si>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</si>
  <si>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</si>
  <si>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</si>
  <si>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</si>
  <si>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</si>
  <si>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</si>
  <si>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</si>
  <si>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</si>
  <si>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</si>
  <si>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</si>
  <si>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</si>
  <si>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</si>
  <si>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</si>
  <si>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</si>
  <si>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</si>
  <si>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</si>
  <si>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</si>
  <si>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</si>
  <si>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</si>
  <si>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</si>
  <si>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</si>
  <si>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</si>
  <si>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</si>
  <si>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</si>
  <si>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</si>
  <si>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</si>
  <si>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</si>
  <si>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</si>
  <si>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</si>
  <si>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</si>
  <si>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</si>
  <si>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</si>
  <si>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</si>
  <si>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</si>
  <si>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</si>
  <si>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</si>
  <si>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</si>
  <si>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</si>
  <si>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</si>
  <si>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</si>
  <si>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</si>
  <si>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</si>
  <si>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</si>
  <si>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</si>
  <si>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</si>
  <si>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</si>
  <si>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</si>
  <si>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</si>
  <si>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</si>
  <si>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</si>
  <si>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</si>
  <si>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</si>
  <si>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</si>
  <si>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</si>
  <si>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</si>
  <si>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</si>
  <si>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</si>
  <si>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</si>
  <si>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</si>
  <si>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</si>
  <si>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</si>
  <si>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</si>
  <si>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</si>
  <si>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</si>
  <si>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</si>
  <si>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</si>
  <si>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</si>
  <si>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</si>
  <si>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</si>
  <si>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</si>
  <si>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</si>
  <si>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</si>
  <si>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</si>
  <si>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</si>
  <si>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</si>
  <si>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</si>
  <si>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</si>
  <si>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</si>
  <si>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</si>
  <si>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</si>
  <si>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</si>
  <si>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</si>
  <si>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</si>
  <si>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</si>
  <si>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</si>
  <si>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</si>
  <si>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</si>
  <si>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</si>
  <si>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</si>
  <si>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</si>
  <si>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</si>
  <si>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</si>
  <si>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</si>
  <si>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</si>
  <si>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</si>
  <si>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</si>
  <si>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</si>
  <si>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</si>
  <si>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</si>
  <si>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</si>
  <si>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</si>
  <si>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</si>
  <si>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</si>
  <si>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</si>
  <si>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</si>
  <si>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</si>
  <si>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</si>
  <si>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</si>
  <si>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</si>
  <si>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</si>
  <si>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</si>
  <si>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</si>
  <si>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</si>
  <si>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</si>
  <si>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</si>
  <si>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</si>
  <si>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</si>
  <si>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</si>
  <si>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</si>
  <si>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</si>
  <si>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</si>
  <si>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</si>
  <si>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</si>
  <si>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</si>
  <si>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</si>
  <si>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</si>
  <si>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</si>
  <si>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</si>
  <si>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</si>
  <si>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</si>
  <si>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</si>
  <si>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</si>
  <si>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</si>
  <si>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</si>
  <si>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</si>
  <si>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</si>
  <si>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</si>
  <si>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</si>
  <si>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</si>
  <si>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</si>
  <si>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</si>
  <si>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</si>
  <si>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</si>
  <si>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</si>
  <si>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</si>
  <si>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</si>
  <si>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</si>
  <si>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</si>
  <si>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</si>
  <si>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</si>
  <si>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</si>
  <si>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</si>
  <si>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</si>
  <si>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</si>
  <si>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</si>
  <si>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</si>
  <si>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</si>
  <si>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</si>
  <si>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</si>
  <si>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</si>
  <si>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</si>
  <si>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</si>
  <si>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</si>
  <si>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</si>
  <si>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</si>
  <si>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</si>
  <si>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</si>
  <si>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</si>
  <si>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</si>
  <si>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</si>
  <si>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</si>
  <si>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</si>
  <si>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</si>
  <si>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</si>
  <si>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</si>
  <si>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</si>
  <si>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</si>
  <si>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</si>
  <si>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</si>
  <si>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</si>
  <si>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</si>
  <si>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</si>
  <si>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</si>
  <si>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</si>
  <si>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</si>
  <si>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</si>
  <si>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</si>
  <si>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</si>
  <si>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</si>
  <si>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</si>
  <si>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</si>
  <si>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</si>
  <si>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</si>
  <si>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</si>
  <si>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</si>
  <si>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</si>
  <si>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</si>
  <si>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</si>
  <si>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</si>
  <si>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</si>
  <si>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</si>
  <si>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</si>
  <si>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</si>
  <si>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</si>
  <si>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</si>
  <si>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</si>
  <si>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</si>
  <si>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</si>
  <si>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</si>
  <si>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</si>
  <si>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</si>
  <si>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</si>
  <si>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</si>
  <si>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</si>
  <si>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</si>
  <si>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</si>
  <si>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</si>
  <si>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</si>
  <si>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</si>
  <si>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</si>
  <si>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</si>
  <si>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</si>
  <si>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</si>
  <si>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</si>
  <si>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</si>
  <si>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</si>
  <si>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</si>
  <si>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</si>
  <si>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</si>
  <si>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</si>
  <si>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</si>
  <si>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</si>
  <si>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</si>
  <si>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</si>
  <si>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</si>
  <si>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</si>
  <si>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</si>
  <si>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</si>
  <si>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</si>
  <si>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</si>
  <si>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</si>
  <si>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</si>
  <si>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</si>
  <si>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</si>
  <si>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</si>
  <si>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</si>
  <si>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</si>
  <si>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</si>
  <si>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</si>
  <si>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</si>
  <si>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</si>
  <si>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</si>
  <si>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</si>
  <si>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</si>
  <si>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</si>
  <si>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</si>
  <si>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</si>
  <si>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</si>
  <si>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</si>
  <si>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</si>
  <si>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</si>
  <si>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</si>
  <si>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</si>
  <si>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</si>
  <si>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</si>
  <si>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</si>
  <si>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</si>
  <si>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</si>
  <si>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</si>
  <si>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</si>
  <si>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</si>
  <si>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</si>
  <si>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</si>
  <si>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</si>
  <si>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</si>
  <si>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</si>
  <si>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</si>
  <si>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</si>
  <si>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</si>
  <si>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</si>
  <si>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</si>
  <si>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</si>
  <si>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</si>
  <si>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</si>
  <si>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</si>
  <si>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</si>
  <si>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</si>
  <si>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</si>
  <si>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</si>
  <si>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</si>
  <si>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</si>
  <si>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</si>
  <si>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</si>
  <si>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</si>
  <si>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</si>
  <si>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</si>
  <si>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</si>
  <si>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</si>
  <si>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</si>
  <si>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</si>
  <si>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</si>
  <si>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</si>
  <si>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</si>
  <si>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</si>
  <si>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</si>
  <si>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</si>
  <si>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</si>
  <si>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</si>
  <si>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</si>
  <si>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</si>
  <si>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</si>
  <si>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</si>
  <si>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</si>
  <si>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</si>
  <si>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</si>
  <si>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</si>
  <si>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</si>
  <si>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</si>
  <si>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</si>
  <si>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</si>
  <si>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</si>
  <si>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</si>
  <si>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</si>
  <si>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</si>
  <si>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</si>
  <si>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</si>
  <si>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</si>
  <si>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</si>
  <si>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</si>
  <si>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</si>
  <si>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</si>
  <si>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</si>
  <si>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</si>
  <si>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</si>
  <si>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</si>
  <si>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</si>
  <si>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</si>
  <si>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</si>
  <si>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</si>
  <si>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</si>
  <si>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</si>
  <si>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</si>
  <si>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</si>
  <si>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</si>
  <si>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</si>
  <si>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</si>
  <si>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</si>
  <si>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</si>
  <si>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</si>
  <si>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</si>
  <si>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</si>
  <si>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</si>
  <si>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</si>
  <si>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</si>
  <si>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</si>
  <si>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</si>
  <si>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</si>
  <si>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</si>
  <si>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</si>
  <si>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</si>
  <si>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</si>
  <si>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</si>
  <si>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</si>
  <si>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</si>
  <si>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</si>
  <si>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</si>
  <si>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</si>
  <si>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</si>
  <si>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</si>
  <si>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</si>
  <si>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</si>
  <si>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</si>
  <si>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</si>
  <si>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</si>
  <si>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</si>
  <si>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</si>
  <si>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</si>
  <si>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</si>
  <si>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</si>
  <si>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</si>
  <si>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</si>
  <si>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</si>
  <si>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</si>
  <si>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</si>
  <si>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</si>
  <si>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</si>
  <si>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</si>
  <si>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</si>
  <si>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</si>
  <si>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</si>
  <si>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</si>
  <si>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</si>
  <si>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</si>
  <si>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</si>
  <si>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</si>
  <si>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</si>
  <si>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</si>
  <si>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</si>
  <si>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</si>
  <si>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</si>
  <si>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</si>
  <si>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</si>
  <si>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</si>
  <si>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</si>
  <si>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</si>
  <si>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</si>
  <si>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</si>
  <si>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</si>
  <si>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</si>
  <si>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</si>
  <si>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</si>
  <si>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</si>
  <si>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</si>
  <si>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</si>
  <si>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</si>
  <si>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</si>
  <si>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</si>
  <si>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</si>
  <si>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</si>
  <si>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</si>
  <si>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</si>
  <si>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</si>
  <si>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</si>
  <si>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</si>
  <si>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</si>
  <si>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</si>
  <si>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</si>
  <si>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</si>
  <si>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</si>
  <si>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</si>
  <si>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</si>
  <si>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</si>
  <si>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</si>
  <si>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</si>
  <si>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</si>
  <si>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</si>
  <si>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</si>
  <si>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</si>
  <si>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</si>
  <si>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</si>
  <si>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</si>
  <si>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</si>
  <si>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</si>
  <si>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</si>
  <si>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</si>
  <si>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</si>
  <si>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</si>
  <si>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</si>
  <si>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</si>
  <si>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</si>
  <si>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</si>
  <si>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</si>
  <si>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</si>
  <si>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</si>
  <si>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</si>
  <si>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</si>
  <si>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</si>
  <si>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</si>
  <si>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</si>
  <si>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</si>
  <si>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</si>
  <si>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</si>
  <si>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</si>
  <si>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</si>
  <si>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</si>
  <si>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</si>
  <si>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</si>
  <si>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</si>
  <si>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</si>
  <si>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</si>
  <si>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</si>
  <si>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</si>
  <si>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</si>
  <si>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</si>
  <si>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</si>
  <si>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</si>
  <si>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</si>
  <si>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</si>
  <si>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</si>
  <si>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</si>
  <si>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</si>
  <si>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</si>
  <si>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</si>
  <si>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</si>
  <si>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</si>
  <si>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</si>
  <si>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</si>
  <si>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</si>
  <si>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</si>
  <si>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</si>
  <si>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</si>
  <si>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</si>
  <si>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</si>
  <si>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</si>
  <si>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</si>
  <si>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</si>
  <si>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</si>
  <si>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</si>
  <si>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</si>
  <si>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</si>
  <si>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</si>
  <si>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</si>
  <si>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</si>
  <si>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</si>
  <si>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</si>
  <si>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</si>
  <si>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</si>
  <si>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</si>
  <si>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</si>
  <si>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</si>
  <si>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</si>
  <si>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</si>
  <si>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</si>
  <si>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</si>
  <si>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</si>
  <si>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</si>
  <si>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</si>
  <si>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</si>
  <si>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</si>
  <si>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</si>
  <si>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</si>
  <si>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</si>
  <si>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</si>
  <si>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</si>
  <si>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</si>
  <si>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</si>
  <si>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</si>
  <si>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</si>
  <si>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</si>
  <si>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</si>
  <si>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</si>
  <si>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</si>
  <si>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</si>
  <si>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</si>
  <si>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</si>
  <si>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</si>
  <si>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</si>
  <si>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</si>
  <si>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</si>
  <si>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</si>
  <si>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</si>
  <si>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</si>
  <si>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</si>
  <si>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</si>
  <si>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</si>
  <si>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</si>
  <si>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</si>
  <si>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</si>
  <si>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</si>
  <si>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</si>
  <si>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</si>
  <si>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</si>
  <si>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</si>
  <si>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</si>
  <si>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</si>
  <si>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</si>
  <si>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</si>
  <si>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</si>
  <si>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</si>
  <si>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</si>
  <si>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</si>
  <si>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</si>
  <si>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</si>
  <si>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</si>
  <si>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</si>
  <si>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</si>
  <si>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</si>
  <si>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</si>
  <si>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</si>
  <si>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</si>
  <si>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</si>
  <si>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</si>
  <si>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</si>
  <si>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</si>
  <si>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</si>
  <si>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</si>
  <si>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</si>
  <si>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</si>
  <si>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</si>
  <si>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</si>
  <si>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</si>
  <si>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</si>
  <si>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</si>
  <si>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</si>
  <si>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</si>
  <si>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</si>
  <si>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</si>
  <si>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</si>
  <si>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</si>
  <si>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</si>
  <si>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</si>
  <si>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</si>
  <si>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</si>
  <si>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</si>
  <si>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</si>
  <si>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</si>
  <si>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</si>
  <si>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</si>
  <si>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</si>
  <si>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</si>
  <si>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</si>
  <si>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</si>
  <si>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</si>
  <si>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</si>
  <si>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</si>
  <si>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</si>
  <si>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</si>
  <si>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</si>
  <si>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</si>
  <si>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</si>
  <si>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</si>
  <si>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</si>
  <si>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</si>
  <si>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</si>
  <si>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</si>
  <si>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</si>
  <si>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</si>
  <si>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</si>
  <si>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</si>
  <si>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</si>
  <si>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</si>
  <si>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</si>
  <si>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</si>
  <si>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</si>
  <si>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</si>
  <si>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</si>
  <si>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</si>
  <si>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</si>
  <si>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</si>
  <si>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</si>
  <si>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</si>
  <si>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</si>
  <si>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</si>
  <si>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</si>
  <si>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</si>
  <si>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</si>
  <si>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</si>
  <si>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</si>
  <si>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</si>
  <si>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</si>
  <si>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</si>
  <si>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</si>
  <si>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</si>
  <si>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</si>
  <si>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</si>
  <si>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</si>
  <si>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</si>
  <si>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</si>
  <si>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</si>
  <si>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</si>
  <si>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</si>
  <si>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</si>
  <si>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</si>
  <si>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</si>
  <si>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</si>
  <si>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</si>
  <si>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</si>
  <si>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</si>
  <si>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</si>
  <si>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</si>
  <si>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</si>
  <si>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</si>
  <si>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</si>
  <si>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</si>
  <si>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</si>
  <si>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</si>
  <si>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</si>
  <si>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</si>
  <si>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</si>
  <si>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</si>
  <si>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</si>
  <si>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</si>
  <si>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</si>
  <si>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</si>
  <si>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</si>
  <si>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</si>
  <si>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</si>
  <si>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</si>
  <si>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</si>
  <si>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</si>
  <si>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</si>
  <si>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</si>
  <si>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</si>
  <si>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</si>
  <si>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</si>
  <si>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</si>
  <si>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</si>
  <si>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</si>
  <si>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</si>
  <si>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</si>
  <si>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</si>
  <si>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</si>
  <si>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</si>
  <si>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</si>
  <si>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</si>
  <si>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</si>
  <si>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</si>
  <si>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</si>
  <si>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</si>
  <si>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</si>
  <si>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</si>
  <si>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</si>
  <si>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</si>
  <si>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</si>
  <si>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</si>
  <si>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</si>
  <si>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</si>
  <si>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</si>
  <si>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</si>
  <si>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</si>
  <si>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</si>
  <si>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</si>
  <si>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</si>
  <si>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</si>
  <si>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</si>
  <si>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</si>
  <si>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</si>
  <si>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</si>
  <si>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</si>
  <si>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</si>
  <si>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</si>
  <si>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</si>
  <si>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</si>
  <si>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</si>
  <si>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</si>
  <si>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</si>
  <si>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</si>
  <si>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</si>
  <si>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</si>
  <si>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</si>
  <si>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</si>
  <si>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</si>
  <si>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</si>
  <si>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</si>
  <si>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</si>
  <si>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</si>
  <si>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</si>
  <si>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</si>
  <si>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</si>
  <si>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</si>
  <si>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</si>
  <si>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</si>
  <si>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</si>
  <si>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</si>
  <si>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</si>
  <si>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</si>
  <si>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</si>
  <si>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</si>
  <si>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</si>
  <si>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</si>
  <si>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</si>
  <si>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</si>
  <si>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</si>
  <si>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</si>
  <si>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</si>
  <si>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</si>
  <si>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</si>
  <si>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</si>
  <si>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</si>
  <si>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</si>
  <si>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</si>
  <si>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</si>
  <si>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</si>
  <si>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</si>
  <si>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</si>
  <si>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</si>
  <si>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</si>
  <si>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</si>
  <si>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</si>
  <si>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</si>
  <si>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</si>
  <si>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</si>
  <si>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</si>
  <si>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</si>
  <si>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</si>
  <si>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</si>
  <si>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</si>
  <si>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</si>
  <si>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</si>
  <si>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</si>
  <si>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</si>
  <si>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</si>
  <si>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</si>
  <si>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</si>
  <si>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</si>
  <si>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</si>
  <si>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</si>
  <si>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</si>
  <si>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</si>
  <si>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</si>
  <si>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</si>
  <si>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</si>
  <si>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</si>
  <si>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</si>
  <si>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</si>
  <si>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</si>
  <si>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</si>
  <si>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</si>
  <si>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</si>
  <si>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</si>
  <si>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</si>
  <si>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</si>
  <si>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</si>
  <si>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</si>
  <si>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</si>
  <si>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</si>
  <si>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</si>
  <si>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</si>
  <si>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</si>
  <si>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</si>
  <si>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</si>
  <si>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</si>
  <si>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</si>
  <si>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</si>
  <si>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</si>
  <si>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</si>
  <si>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</si>
  <si>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</si>
  <si>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</si>
  <si>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</si>
  <si>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</si>
  <si>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</si>
  <si>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</si>
  <si>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</si>
  <si>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</si>
  <si>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</si>
  <si>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</si>
  <si>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</si>
  <si>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</si>
  <si>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</si>
  <si>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</si>
  <si>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</si>
  <si>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</si>
  <si>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</si>
  <si>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</si>
  <si>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</si>
  <si>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</si>
  <si>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</si>
  <si>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</si>
  <si>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</si>
  <si>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</si>
  <si>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</si>
  <si>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</si>
  <si>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</si>
  <si>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</si>
  <si>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</si>
  <si>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</si>
  <si>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</si>
  <si>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</si>
  <si>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</si>
  <si>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</si>
  <si>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</si>
  <si>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</si>
  <si>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</si>
  <si>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</si>
  <si>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</si>
  <si>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</si>
  <si>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</si>
  <si>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</si>
  <si>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</si>
  <si>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</si>
  <si>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</si>
  <si>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</si>
  <si>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</si>
  <si>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</si>
  <si>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</si>
  <si>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</si>
  <si>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</si>
  <si>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</si>
  <si>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</si>
  <si>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</si>
  <si>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</si>
  <si>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</si>
  <si>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</si>
  <si>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</si>
  <si>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</si>
  <si>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</si>
  <si>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</si>
  <si>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</si>
  <si>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</si>
  <si>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</si>
  <si>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</si>
  <si>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</si>
  <si>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</si>
  <si>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</si>
  <si>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</si>
  <si>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</si>
  <si>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</si>
  <si>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</si>
  <si>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</si>
  <si>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</si>
  <si>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</si>
  <si>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</si>
  <si>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</si>
  <si>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</si>
  <si>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</si>
  <si>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</si>
  <si>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</si>
  <si>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</si>
  <si>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</si>
  <si>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</si>
  <si>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</si>
  <si>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</si>
  <si>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</si>
  <si>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</si>
  <si>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</si>
  <si>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</si>
  <si>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</si>
  <si>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</si>
  <si>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</si>
  <si>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</si>
  <si>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</si>
  <si>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</si>
  <si>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</si>
  <si>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</si>
  <si>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</si>
  <si>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</si>
  <si>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</si>
  <si>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</si>
  <si>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</si>
  <si>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</si>
  <si>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</si>
  <si>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</si>
  <si>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</si>
  <si>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</si>
  <si>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</si>
  <si>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</si>
  <si>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</si>
  <si>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</si>
  <si>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</si>
  <si>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</si>
  <si>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</si>
  <si>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</si>
  <si>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</si>
  <si>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</si>
  <si>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</si>
  <si>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</si>
  <si>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</si>
  <si>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</si>
  <si>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</si>
  <si>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</si>
  <si>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</si>
  <si>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</si>
  <si>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</si>
  <si>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</si>
  <si>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</si>
  <si>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</si>
  <si>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</si>
  <si>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</si>
  <si>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</si>
  <si>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</si>
  <si>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</si>
  <si>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</si>
  <si>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</si>
  <si>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</si>
  <si>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</si>
  <si>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</si>
  <si>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</si>
  <si>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</si>
  <si>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</si>
  <si>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</si>
  <si>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</si>
  <si>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</si>
  <si>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</si>
  <si>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</si>
  <si>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</si>
  <si>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</si>
  <si>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</si>
  <si>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</si>
  <si>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</si>
  <si>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</si>
  <si>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</si>
  <si>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</si>
  <si>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</si>
  <si>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</si>
  <si>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</si>
  <si>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</si>
  <si>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</si>
  <si>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</si>
  <si>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</si>
  <si>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</si>
  <si>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</si>
  <si>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</si>
  <si>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</si>
  <si>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</si>
  <si>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</si>
  <si>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</si>
  <si>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</si>
  <si>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</si>
  <si>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</si>
  <si>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</si>
  <si>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</si>
  <si>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</si>
  <si>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</si>
  <si>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</si>
  <si>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</si>
  <si>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</si>
  <si>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</si>
  <si>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</si>
  <si>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</si>
  <si>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</si>
  <si>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</si>
  <si>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</si>
  <si>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</si>
  <si>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</si>
  <si>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</si>
  <si>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</si>
  <si>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</si>
  <si>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</si>
  <si>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</si>
  <si>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</si>
  <si>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</si>
  <si>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</si>
  <si>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</si>
  <si>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</si>
  <si>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</si>
  <si>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</si>
  <si>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</si>
  <si>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</si>
  <si>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</si>
  <si>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</si>
  <si>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</si>
  <si>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</si>
  <si>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</si>
  <si>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</si>
  <si>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</si>
  <si>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</si>
  <si>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</si>
  <si>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</si>
  <si>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</si>
  <si>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</si>
  <si>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</si>
  <si>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</si>
  <si>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</si>
  <si>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</si>
  <si>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</si>
  <si>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</si>
  <si>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</si>
  <si>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</si>
  <si>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</si>
  <si>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</si>
  <si>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</si>
  <si>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</si>
  <si>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</si>
  <si>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</si>
  <si>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</si>
  <si>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</si>
  <si>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</si>
  <si>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</si>
  <si>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</si>
  <si>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</si>
  <si>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</si>
  <si>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</si>
  <si>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</si>
  <si>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</si>
  <si>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</si>
  <si>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</si>
  <si>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</si>
  <si>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</si>
  <si>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</si>
  <si>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</si>
  <si>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</si>
  <si>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</si>
  <si>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</si>
  <si>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</si>
  <si>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</si>
  <si>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</si>
  <si>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</si>
  <si>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</si>
  <si>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</si>
  <si>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</si>
  <si>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</si>
  <si>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</si>
  <si>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</si>
  <si>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</si>
  <si>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</si>
  <si>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</si>
  <si>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</si>
  <si>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</si>
  <si>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</si>
  <si>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</si>
  <si>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</si>
  <si>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</si>
  <si>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</si>
  <si>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</si>
  <si>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</si>
  <si>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</si>
  <si>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</si>
  <si>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</si>
  <si>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</si>
  <si>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</si>
  <si>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</si>
  <si>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</si>
  <si>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</si>
  <si>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</si>
  <si>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</si>
  <si>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</si>
  <si>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</si>
  <si>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</si>
  <si>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</si>
  <si>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</si>
  <si>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</si>
  <si>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</si>
  <si>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</si>
  <si>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</si>
  <si>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</si>
  <si>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</si>
  <si>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</si>
  <si>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</si>
  <si>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</si>
  <si>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</si>
  <si>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</si>
  <si>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</si>
  <si>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</si>
  <si>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</si>
  <si>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</si>
  <si>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</si>
  <si>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</si>
  <si>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</si>
  <si>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</si>
  <si>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</si>
  <si>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</si>
  <si>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</si>
  <si>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</si>
  <si>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</si>
  <si>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</si>
  <si>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</si>
  <si>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</si>
  <si>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</si>
  <si>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</si>
  <si>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</si>
  <si>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</si>
  <si>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</si>
  <si>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</si>
  <si>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</si>
  <si>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</si>
  <si>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</si>
  <si>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</si>
  <si>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</si>
  <si>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</si>
  <si>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</si>
  <si>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</si>
  <si>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</si>
  <si>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</si>
  <si>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</si>
  <si>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</si>
  <si>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</si>
  <si>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</si>
  <si>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</si>
  <si>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</si>
  <si>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</si>
  <si>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</si>
  <si>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</si>
  <si>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</si>
  <si>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</si>
  <si>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</si>
  <si>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</si>
  <si>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</si>
  <si>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</si>
  <si>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</si>
  <si>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</si>
  <si>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</si>
  <si>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</si>
  <si>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</si>
  <si>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</si>
  <si>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</si>
  <si>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</si>
  <si>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</si>
  <si>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</si>
  <si>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</si>
  <si>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</si>
  <si>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</si>
  <si>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</si>
  <si>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</si>
  <si>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</si>
  <si>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</si>
  <si>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</si>
  <si>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</si>
  <si>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</si>
  <si>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</si>
  <si>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</si>
  <si>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</si>
  <si>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</si>
  <si>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</si>
  <si>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</si>
  <si>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</si>
  <si>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</si>
  <si>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</si>
  <si>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</si>
  <si>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</si>
  <si>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</si>
  <si>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</si>
  <si>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</si>
  <si>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</si>
  <si>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</si>
  <si>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</si>
  <si>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</si>
  <si>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</si>
  <si>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</si>
  <si>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</si>
  <si>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</si>
  <si>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</si>
  <si>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</si>
  <si>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</si>
  <si>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</si>
  <si>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</si>
  <si>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</si>
  <si>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</si>
  <si>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</si>
  <si>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</si>
  <si>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</si>
  <si>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</si>
  <si>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</si>
  <si>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</si>
  <si>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</si>
  <si>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</si>
  <si>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</si>
  <si>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</si>
  <si>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</si>
  <si>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</si>
  <si>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</si>
  <si>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</si>
  <si>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</si>
  <si>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</si>
  <si>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</si>
  <si>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</si>
  <si>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</si>
  <si>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</si>
  <si>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</si>
  <si>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</si>
  <si>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</si>
  <si>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</si>
  <si>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</si>
  <si>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</si>
  <si>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</si>
  <si>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</si>
  <si>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</si>
  <si>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</si>
  <si>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</si>
  <si>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</si>
  <si>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</si>
  <si>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</si>
  <si>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</si>
  <si>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</si>
  <si>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</si>
  <si>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</si>
  <si>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</si>
  <si>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</si>
  <si>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</si>
  <si>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</si>
  <si>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</si>
  <si>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</si>
  <si>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</si>
  <si>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</si>
  <si>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</si>
  <si>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</si>
  <si>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</si>
  <si>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</si>
  <si>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</si>
  <si>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</si>
  <si>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</si>
  <si>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</si>
  <si>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</si>
  <si>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</si>
  <si>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</si>
  <si>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</si>
  <si>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</si>
  <si>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</si>
  <si>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</si>
  <si>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</si>
  <si>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</si>
  <si>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</si>
  <si>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</si>
  <si>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</si>
  <si>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</si>
  <si>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</si>
  <si>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</si>
  <si>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</si>
  <si>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</si>
  <si>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</si>
  <si>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</si>
  <si>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</si>
  <si>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</si>
  <si>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</si>
  <si>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</si>
  <si>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</si>
  <si>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</si>
  <si>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</si>
  <si>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</si>
  <si>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</si>
  <si>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</si>
  <si>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</si>
  <si>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</si>
  <si>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</si>
  <si>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</si>
  <si>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</si>
  <si>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</si>
  <si>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</si>
  <si>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</si>
  <si>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</si>
  <si>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</si>
  <si>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</si>
  <si>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</si>
  <si>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</si>
  <si>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</si>
  <si>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</si>
  <si>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</si>
  <si>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</si>
  <si>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</si>
  <si>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</si>
  <si>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</si>
  <si>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</si>
  <si>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</si>
  <si>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</si>
  <si>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</si>
  <si>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</si>
  <si>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</si>
  <si>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</si>
  <si>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</si>
  <si>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</si>
  <si>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</si>
  <si>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</si>
  <si>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</si>
  <si>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</si>
  <si>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</si>
  <si>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</si>
  <si>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</si>
  <si>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</si>
  <si>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</si>
  <si>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</si>
  <si>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</si>
  <si>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</si>
  <si>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</si>
  <si>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</si>
  <si>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</si>
  <si>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</si>
  <si>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</si>
  <si>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</si>
  <si>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</si>
  <si>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</si>
  <si>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</si>
  <si>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</si>
  <si>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</si>
  <si>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</si>
  <si>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</si>
  <si>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</si>
  <si>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</si>
  <si>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</si>
  <si>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</si>
  <si>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</si>
  <si>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</si>
  <si>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</si>
  <si>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</si>
  <si>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</si>
  <si>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</si>
  <si>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</si>
  <si>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</si>
  <si>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</si>
  <si>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</si>
  <si>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</si>
  <si>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</si>
  <si>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</si>
  <si>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</si>
  <si>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</si>
  <si>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</si>
  <si>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</si>
  <si>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</si>
  <si>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</si>
  <si>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</si>
  <si>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</si>
  <si>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</si>
  <si>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</si>
  <si>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</si>
  <si>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</si>
  <si>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</si>
  <si>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</si>
  <si>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</si>
  <si>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</si>
  <si>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</si>
  <si>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</si>
  <si>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</si>
  <si>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</si>
  <si>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</si>
  <si>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</si>
  <si>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</si>
  <si>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</si>
  <si>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</si>
  <si>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</si>
  <si>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</si>
  <si>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</si>
  <si>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</si>
  <si>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</si>
  <si>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</si>
  <si>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</si>
  <si>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</si>
  <si>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</si>
  <si>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</si>
  <si>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</si>
  <si>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</si>
  <si>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</si>
  <si>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</si>
  <si>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</si>
  <si>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</si>
  <si>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</si>
  <si>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</si>
  <si>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</si>
  <si>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</si>
  <si>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</si>
  <si>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</si>
  <si>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</si>
  <si>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</si>
  <si>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</si>
  <si>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</si>
  <si>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</si>
  <si>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</si>
  <si>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</si>
  <si>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</si>
  <si>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</si>
  <si>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</si>
  <si>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</si>
  <si>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</si>
  <si>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</si>
  <si>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</si>
  <si>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</si>
  <si>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</si>
  <si>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</si>
  <si>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</si>
  <si>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</si>
  <si>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</si>
  <si>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</si>
  <si>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</si>
  <si>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</si>
  <si>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</si>
  <si>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</si>
  <si>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</si>
  <si>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</si>
  <si>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</si>
  <si>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</si>
  <si>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</si>
  <si>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</si>
  <si>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</si>
  <si>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</si>
  <si>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</si>
  <si>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</si>
  <si>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</si>
  <si>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</si>
  <si>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</si>
  <si>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</si>
  <si>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</si>
  <si>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</si>
  <si>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</si>
  <si>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</si>
  <si>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</si>
  <si>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</si>
  <si>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</si>
  <si>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</si>
  <si>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</si>
  <si>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</si>
  <si>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</si>
  <si>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</si>
  <si>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</si>
  <si>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</si>
  <si>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</si>
  <si>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</si>
  <si>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</si>
  <si>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</si>
  <si>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</si>
  <si>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</si>
  <si>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</si>
  <si>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</si>
  <si>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</si>
  <si>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</si>
  <si>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</si>
  <si>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</si>
  <si>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</si>
  <si>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</si>
  <si>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</si>
  <si>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</si>
  <si>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</si>
  <si>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</si>
  <si>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</si>
  <si>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</si>
  <si>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</si>
  <si>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</si>
  <si>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</si>
  <si>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</si>
  <si>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</si>
  <si>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</si>
  <si>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</si>
  <si>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</si>
  <si>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</si>
  <si>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</si>
  <si>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</si>
  <si>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</si>
  <si>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</si>
  <si>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</si>
  <si>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</si>
  <si>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</si>
  <si>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</si>
  <si>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</si>
  <si>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</si>
  <si>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</si>
  <si>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</si>
  <si>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</si>
  <si>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</si>
  <si>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</si>
  <si>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</si>
  <si>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</si>
  <si>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</si>
  <si>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</si>
  <si>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</si>
  <si>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</si>
  <si>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</si>
  <si>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</si>
  <si>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</si>
  <si>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</si>
  <si>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</si>
  <si>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</si>
  <si>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</si>
  <si>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</si>
  <si>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</si>
  <si>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</si>
  <si>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</si>
  <si>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</si>
  <si>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</si>
  <si>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</si>
  <si>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</si>
  <si>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</si>
  <si>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</si>
  <si>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</si>
  <si>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</si>
  <si>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</si>
  <si>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</si>
  <si>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</si>
  <si>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</si>
  <si>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</si>
  <si>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</si>
  <si>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</si>
  <si>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</si>
  <si>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</si>
  <si>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</si>
  <si>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</si>
  <si>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</si>
  <si>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</si>
  <si>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</si>
  <si>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</si>
  <si>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</si>
  <si>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</si>
  <si>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</si>
  <si>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</si>
  <si>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</si>
  <si>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</si>
  <si>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</si>
  <si>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</si>
  <si>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</si>
  <si>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</si>
  <si>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</si>
  <si>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</si>
  <si>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</si>
  <si>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</si>
  <si>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</si>
  <si>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</si>
  <si>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</si>
  <si>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</si>
  <si>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</si>
  <si>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</si>
  <si>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</si>
  <si>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</si>
  <si>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</si>
  <si>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</si>
  <si>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</si>
  <si>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</si>
  <si>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</si>
  <si>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</si>
  <si>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</si>
  <si>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</si>
  <si>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</si>
  <si>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</si>
  <si>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</si>
  <si>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</si>
  <si>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</si>
  <si>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</si>
  <si>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</si>
  <si>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</si>
  <si>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</si>
  <si>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</si>
  <si>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</si>
  <si>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</si>
  <si>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</si>
  <si>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</si>
  <si>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</si>
  <si>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</si>
  <si>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</si>
  <si>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</si>
  <si>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</si>
  <si>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</si>
  <si>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</si>
  <si>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</si>
  <si>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</si>
  <si>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</si>
  <si>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</si>
  <si>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</si>
  <si>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</si>
  <si>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</si>
  <si>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</si>
  <si>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</si>
  <si>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</si>
  <si>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</si>
  <si>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</si>
  <si>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</si>
  <si>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</si>
  <si>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</si>
  <si>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</si>
  <si>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</si>
  <si>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</si>
  <si>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</si>
  <si>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</si>
  <si>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</si>
  <si>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</si>
  <si>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</si>
  <si>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</si>
  <si>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</si>
  <si>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</si>
  <si>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</si>
  <si>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</si>
  <si>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</si>
  <si>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</si>
  <si>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</si>
  <si>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</si>
  <si>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</si>
  <si>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</si>
  <si>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</si>
  <si>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</si>
  <si>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</si>
  <si>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</si>
  <si>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</si>
  <si>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</si>
  <si>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</si>
  <si>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</si>
  <si>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</si>
  <si>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</si>
  <si>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</si>
  <si>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</si>
  <si>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</si>
  <si>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</si>
  <si>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</si>
  <si>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</si>
  <si>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</si>
  <si>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</si>
  <si>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</si>
  <si>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</si>
  <si>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</si>
  <si>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</si>
  <si>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</si>
  <si>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</si>
  <si>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</si>
  <si>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</si>
  <si>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</si>
  <si>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</si>
  <si>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</si>
  <si>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</si>
  <si>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</si>
  <si>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</si>
  <si>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</si>
  <si>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</si>
  <si>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</si>
  <si>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</si>
  <si>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</si>
  <si>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</si>
  <si>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</si>
  <si>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</si>
  <si>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</si>
  <si>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</si>
  <si>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</si>
  <si>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</si>
  <si>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</si>
  <si>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</si>
  <si>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</si>
  <si>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</si>
  <si>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</si>
  <si>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</si>
  <si>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</si>
  <si>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</si>
  <si>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</si>
  <si>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</si>
  <si>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</si>
  <si>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</si>
  <si>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</si>
  <si>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</si>
  <si>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</si>
  <si>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</si>
  <si>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</si>
  <si>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</si>
  <si>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</si>
  <si>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</si>
  <si>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</si>
  <si>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</si>
  <si>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</si>
  <si>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</si>
  <si>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</si>
  <si>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</si>
  <si>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</si>
  <si>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</si>
  <si>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</si>
  <si>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</si>
  <si>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</si>
  <si>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</si>
  <si>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</si>
  <si>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</si>
  <si>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</si>
  <si>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</si>
  <si>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</si>
  <si>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</si>
  <si>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</si>
  <si>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</si>
  <si>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</si>
  <si>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</si>
  <si>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</si>
  <si>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</si>
  <si>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</si>
  <si>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</si>
  <si>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</si>
  <si>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</si>
  <si>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</si>
  <si>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</si>
  <si>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</si>
  <si>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</si>
  <si>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</si>
  <si>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</si>
  <si>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</si>
  <si>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</si>
  <si>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</si>
  <si>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</si>
  <si>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</si>
  <si>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</si>
  <si>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</si>
  <si>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</si>
  <si>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</si>
  <si>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</si>
  <si>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</si>
  <si>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</si>
  <si>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</si>
  <si>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</si>
  <si>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</si>
  <si>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</si>
  <si>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</si>
  <si>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</si>
  <si>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</si>
  <si>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</si>
  <si>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</si>
  <si>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</si>
  <si>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</si>
  <si>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</si>
  <si>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</si>
  <si>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</si>
  <si>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</si>
  <si>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</si>
  <si>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</si>
  <si>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</si>
  <si>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</si>
  <si>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</si>
  <si>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</si>
  <si>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</si>
  <si>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</si>
  <si>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</si>
  <si>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</si>
  <si>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</si>
  <si>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</si>
  <si>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</si>
  <si>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</si>
  <si>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</si>
  <si>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</si>
  <si>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</si>
  <si>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</si>
  <si>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</si>
  <si>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</si>
  <si>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</si>
  <si>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</si>
  <si>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</si>
  <si>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</si>
  <si>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</si>
  <si>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</si>
  <si>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</si>
  <si>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</si>
  <si>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</si>
  <si>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</si>
  <si>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</si>
  <si>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</si>
  <si>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</si>
  <si>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</si>
  <si>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</si>
  <si>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</si>
  <si>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</si>
  <si>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</si>
  <si>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</si>
  <si>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</si>
  <si>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</si>
  <si>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</si>
  <si>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</si>
  <si>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</si>
  <si>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</si>
  <si>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</si>
  <si>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</si>
  <si>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</si>
  <si>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</si>
  <si>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</si>
  <si>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</si>
  <si>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</si>
  <si>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</si>
  <si>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</si>
  <si>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</si>
  <si>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</si>
  <si>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</si>
  <si>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</si>
  <si>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</si>
  <si>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</si>
  <si>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</si>
  <si>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</si>
  <si>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</si>
  <si>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</si>
  <si>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</si>
  <si>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</si>
  <si>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</si>
  <si>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</si>
  <si>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</si>
  <si>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</si>
  <si>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</si>
  <si>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</si>
  <si>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</si>
  <si>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</si>
  <si>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</si>
  <si>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</si>
  <si>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</si>
  <si>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</si>
  <si>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</si>
  <si>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</si>
  <si>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</si>
  <si>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</si>
  <si>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</si>
  <si>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</si>
  <si>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</si>
  <si>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</si>
  <si>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</si>
  <si>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</si>
  <si>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</si>
  <si>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</si>
  <si>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</si>
  <si>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</si>
  <si>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</si>
  <si>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</si>
  <si>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</si>
  <si>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</si>
  <si>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</si>
  <si>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</si>
  <si>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</si>
  <si>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</si>
  <si>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</si>
  <si>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</si>
  <si>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</si>
  <si>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</si>
  <si>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</si>
  <si>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</si>
  <si>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</si>
  <si>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</si>
  <si>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</si>
  <si>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</si>
  <si>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</si>
  <si>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</si>
  <si>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</si>
  <si>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</si>
  <si>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</si>
  <si>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</si>
  <si>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</si>
  <si>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</si>
  <si>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</si>
  <si>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</si>
  <si>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</si>
  <si>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</si>
  <si>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</si>
  <si>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</si>
  <si>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</si>
  <si>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</si>
  <si>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</si>
  <si>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</si>
  <si>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</si>
  <si>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</si>
  <si>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</si>
  <si>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</si>
  <si>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</si>
  <si>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</si>
  <si>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</si>
  <si>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</si>
  <si>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</si>
  <si>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</si>
  <si>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</si>
  <si>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</si>
  <si>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</si>
  <si>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</si>
  <si>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</si>
  <si>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</si>
  <si>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</si>
  <si>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</si>
  <si>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</si>
  <si>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</si>
  <si>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</si>
  <si>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</si>
  <si>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</si>
  <si>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</si>
  <si>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</si>
  <si>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</si>
  <si>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</si>
  <si>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</si>
  <si>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</si>
  <si>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</si>
  <si>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</si>
  <si>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</si>
  <si>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</si>
  <si>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</si>
  <si>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</si>
  <si>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</si>
  <si>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</si>
  <si>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</si>
  <si>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</si>
  <si>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</si>
  <si>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</si>
  <si>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</si>
  <si>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</si>
  <si>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</si>
  <si>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</si>
  <si>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</si>
  <si>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</si>
  <si>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</si>
  <si>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</si>
  <si>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</si>
  <si>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</si>
  <si>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</si>
  <si>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</si>
  <si>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</si>
  <si>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</si>
  <si>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</si>
  <si>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</si>
  <si>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</si>
  <si>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</si>
  <si>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</si>
  <si>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</si>
  <si>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</si>
  <si>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</si>
  <si>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</si>
  <si>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</si>
  <si>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</si>
  <si>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</si>
  <si>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</si>
  <si>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</si>
  <si>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</si>
  <si>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</si>
  <si>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</si>
  <si>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</si>
  <si>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</si>
  <si>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</si>
  <si>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</si>
  <si>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</si>
  <si>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</si>
  <si>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</si>
  <si>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</si>
  <si>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</si>
  <si>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</si>
  <si>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</si>
  <si>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</si>
  <si>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</si>
  <si>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</si>
  <si>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</si>
  <si>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</si>
  <si>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</si>
  <si>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</si>
  <si>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</si>
  <si>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</si>
  <si>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</si>
  <si>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</si>
  <si>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</si>
  <si>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</si>
  <si>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</si>
  <si>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</si>
  <si>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</si>
  <si>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</si>
  <si>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</si>
  <si>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</si>
  <si>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</si>
  <si>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</si>
  <si>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</si>
  <si>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</si>
  <si>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</si>
  <si>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</si>
  <si>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</si>
  <si>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</si>
  <si>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</si>
  <si>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</si>
  <si>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</si>
  <si>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</si>
  <si>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</si>
  <si>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</si>
  <si>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</si>
  <si>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</si>
  <si>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</si>
  <si>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</si>
  <si>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</si>
  <si>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</si>
  <si>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</si>
  <si>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</si>
  <si>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</si>
  <si>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</si>
  <si>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</si>
  <si>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</si>
  <si>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</si>
  <si>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</si>
  <si>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</si>
  <si>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</si>
  <si>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</si>
  <si>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</si>
  <si>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</si>
  <si>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</si>
  <si>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</si>
  <si>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</si>
  <si>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</si>
  <si>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</si>
  <si>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</si>
  <si>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</si>
  <si>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</si>
  <si>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</si>
  <si>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</si>
  <si>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</si>
  <si>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</si>
  <si>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</si>
  <si>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</si>
  <si>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</si>
  <si>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</si>
  <si>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</si>
  <si>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</si>
  <si>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</si>
  <si>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</si>
  <si>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</si>
  <si>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</si>
  <si>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</si>
  <si>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</si>
  <si>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</si>
  <si>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</si>
  <si>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</si>
  <si>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</si>
  <si>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</si>
  <si>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</si>
  <si>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</si>
  <si>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</si>
  <si>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</si>
  <si>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</si>
  <si>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</si>
  <si>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</si>
  <si>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</si>
  <si>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</si>
  <si>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</si>
  <si>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</si>
  <si>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</si>
  <si>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</si>
  <si>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</si>
  <si>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</si>
  <si>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</si>
  <si>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</si>
  <si>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</si>
  <si>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</si>
  <si>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</si>
  <si>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</si>
  <si>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</si>
  <si>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</si>
  <si>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</si>
  <si>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</si>
  <si>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</si>
  <si>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</si>
  <si>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</si>
  <si>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</si>
  <si>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</si>
  <si>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</si>
  <si>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</si>
  <si>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</si>
  <si>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</si>
  <si>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</si>
  <si>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</si>
  <si>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</si>
  <si>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</si>
  <si>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</si>
  <si>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</si>
  <si>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</si>
  <si>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</si>
  <si>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</si>
  <si>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</si>
  <si>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</si>
  <si>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</si>
  <si>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</si>
  <si>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</si>
  <si>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</si>
  <si>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</si>
  <si>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</si>
  <si>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</si>
  <si>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</si>
  <si>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</si>
  <si>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</si>
  <si>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</si>
  <si>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</si>
  <si>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</si>
  <si>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</si>
  <si>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</si>
  <si>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</si>
  <si>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</si>
  <si>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</si>
  <si>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</si>
  <si>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</si>
  <si>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</si>
  <si>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</si>
  <si>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</si>
  <si>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</si>
  <si>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</si>
  <si>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</si>
  <si>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</si>
  <si>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</si>
  <si>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</si>
  <si>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</si>
  <si>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</si>
  <si>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</si>
  <si>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</si>
  <si>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</si>
  <si>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</si>
  <si>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</si>
  <si>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</si>
  <si>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</si>
  <si>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</si>
  <si>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</si>
  <si>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</si>
  <si>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</si>
  <si>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</si>
  <si>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</si>
  <si>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</si>
  <si>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</si>
  <si>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</si>
  <si>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</si>
  <si>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</si>
  <si>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</si>
  <si>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</si>
  <si>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</si>
  <si>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</si>
  <si>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</si>
  <si>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</si>
  <si>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</si>
  <si>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</si>
  <si>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</si>
  <si>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</si>
  <si>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</si>
  <si>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</si>
  <si>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</si>
  <si>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</si>
  <si>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</si>
  <si>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</si>
  <si>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</si>
  <si>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</si>
  <si>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</si>
  <si>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</si>
  <si>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</si>
  <si>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</si>
  <si>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</si>
  <si>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</si>
  <si>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</si>
  <si>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</si>
  <si>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</si>
  <si>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</si>
  <si>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</si>
  <si>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</si>
  <si>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</si>
  <si>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</si>
  <si>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</si>
  <si>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</si>
  <si>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</si>
  <si>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</si>
  <si>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</si>
  <si>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</si>
  <si>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</si>
  <si>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</si>
  <si>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</si>
  <si>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</si>
  <si>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</si>
  <si>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</si>
  <si>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</si>
  <si>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</si>
  <si>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</si>
  <si>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</si>
  <si>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</si>
  <si>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</si>
  <si>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</si>
  <si>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</si>
  <si>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</si>
  <si>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</si>
  <si>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</si>
  <si>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</si>
  <si>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</si>
  <si>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</si>
  <si>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</si>
  <si>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</si>
  <si>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</si>
  <si>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</si>
  <si>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</si>
  <si>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</si>
  <si>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</si>
  <si>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</si>
  <si>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</si>
  <si>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</si>
  <si>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</si>
  <si>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</si>
  <si>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</si>
  <si>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</si>
  <si>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</si>
  <si>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</si>
  <si>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</si>
  <si>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</si>
  <si>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</si>
  <si>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</si>
  <si>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</si>
  <si>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</si>
  <si>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</si>
  <si>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</si>
  <si>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</si>
  <si>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</si>
  <si>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</si>
  <si>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</si>
  <si>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</si>
  <si>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</si>
  <si>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</si>
  <si>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</si>
  <si>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</si>
  <si>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</si>
  <si>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</si>
  <si>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</si>
  <si>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</si>
  <si>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</si>
  <si>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</si>
  <si>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</si>
  <si>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</si>
  <si>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</si>
  <si>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</si>
  <si>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</si>
  <si>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</si>
  <si>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</si>
  <si>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</si>
  <si>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</si>
  <si>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</si>
  <si>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</si>
  <si>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</si>
  <si>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</si>
  <si>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</si>
  <si>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</si>
  <si>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</si>
  <si>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</si>
  <si>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</si>
  <si>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</si>
  <si>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</si>
  <si>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</si>
  <si>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</si>
  <si>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</si>
  <si>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</si>
  <si>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</si>
  <si>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</si>
  <si>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</si>
  <si>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</si>
  <si>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</si>
  <si>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</si>
  <si>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</si>
  <si>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</si>
  <si>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</si>
  <si>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</si>
  <si>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</si>
  <si>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</si>
  <si>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</si>
  <si>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</si>
  <si>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</si>
  <si>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</si>
  <si>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</si>
  <si>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</si>
  <si>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</si>
  <si>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</si>
  <si>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</si>
  <si>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</si>
  <si>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</si>
  <si>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</si>
  <si>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</si>
  <si>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</si>
  <si>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</si>
  <si>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</si>
  <si>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</si>
  <si>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</si>
  <si>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</si>
  <si>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</si>
  <si>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</si>
  <si>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</si>
  <si>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</si>
  <si>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</si>
  <si>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</si>
  <si>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</si>
  <si>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</si>
  <si>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</si>
  <si>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</si>
  <si>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</si>
  <si>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</si>
  <si>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</si>
  <si>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</si>
  <si>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</si>
  <si>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</si>
  <si>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</si>
  <si>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</si>
  <si>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</si>
  <si>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</si>
  <si>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</si>
  <si>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</si>
  <si>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</si>
  <si>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</si>
  <si>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</si>
  <si>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</si>
  <si>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</si>
  <si>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</si>
  <si>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</si>
  <si>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</si>
  <si>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</si>
  <si>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</si>
  <si>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</si>
  <si>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</si>
  <si>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</si>
  <si>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</si>
  <si>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</si>
  <si>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</si>
  <si>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</si>
  <si>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</si>
  <si>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</si>
  <si>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</si>
  <si>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</si>
  <si>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</si>
  <si>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</si>
  <si>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</si>
  <si>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</si>
  <si>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</si>
  <si>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</si>
  <si>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</si>
  <si>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</si>
  <si>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</si>
  <si>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</si>
  <si>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</si>
  <si>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</si>
  <si>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</si>
  <si>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</si>
  <si>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</si>
  <si>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</si>
  <si>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</si>
  <si>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</si>
  <si>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</si>
  <si>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</si>
  <si>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</si>
  <si>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</si>
  <si>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</si>
  <si>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</si>
  <si>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</si>
  <si>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</si>
  <si>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</si>
  <si>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</si>
  <si>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</si>
  <si>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</si>
  <si>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</si>
  <si>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</si>
  <si>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</si>
  <si>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</si>
  <si>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</si>
  <si>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</si>
  <si>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</si>
  <si>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</si>
  <si>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</si>
  <si>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</si>
  <si>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</si>
  <si>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</si>
  <si>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</si>
  <si>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</si>
  <si>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</si>
  <si>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</si>
  <si>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</si>
  <si>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</si>
  <si>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</si>
  <si>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</si>
  <si>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</si>
  <si>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</si>
  <si>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</si>
  <si>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</si>
  <si>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</si>
  <si>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</si>
  <si>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</si>
  <si>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</si>
  <si>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</si>
  <si>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</si>
  <si>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</si>
  <si>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</si>
  <si>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</si>
  <si>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</si>
  <si>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</si>
  <si>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</si>
  <si>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</si>
  <si>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</si>
  <si>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</si>
  <si>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</si>
  <si>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</si>
  <si>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</si>
  <si>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</si>
  <si>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</si>
  <si>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</si>
  <si>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</si>
  <si>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</si>
  <si>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</si>
  <si>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</si>
  <si>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</si>
  <si>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</si>
  <si>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</si>
  <si>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</si>
  <si>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</si>
  <si>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</si>
  <si>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</si>
  <si>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</si>
  <si>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</si>
  <si>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</si>
  <si>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</si>
  <si>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</si>
  <si>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</si>
  <si>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</si>
  <si>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</si>
  <si>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</si>
  <si>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</si>
  <si>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</si>
  <si>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</si>
  <si>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</si>
  <si>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</si>
  <si>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</si>
  <si>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</si>
  <si>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</si>
  <si>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</si>
  <si>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</si>
  <si>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</si>
  <si>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</si>
  <si>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</si>
  <si>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</si>
  <si>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</si>
  <si>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</si>
  <si>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</si>
  <si>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</si>
  <si>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</si>
  <si>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</si>
  <si>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</si>
  <si>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</si>
  <si>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</si>
  <si>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</si>
  <si>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</si>
  <si>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</si>
  <si>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</si>
  <si>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</si>
  <si>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</si>
  <si>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</si>
  <si>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</si>
  <si>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</si>
  <si>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</si>
  <si>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</si>
  <si>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</si>
  <si>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</si>
  <si>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</si>
  <si>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</si>
  <si>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</si>
  <si>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</si>
  <si>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</si>
  <si>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</si>
  <si>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</si>
  <si>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</si>
  <si>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</si>
  <si>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</si>
  <si>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</si>
  <si>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</si>
  <si>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</si>
  <si>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</si>
  <si>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</si>
  <si>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</si>
  <si>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</si>
  <si>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</si>
  <si>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</si>
  <si>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</si>
  <si>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</si>
  <si>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</si>
  <si>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</si>
  <si>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</si>
  <si>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</si>
  <si>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</si>
  <si>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</si>
  <si>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</si>
  <si>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</si>
  <si>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</si>
  <si>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</si>
  <si>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</si>
  <si>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</si>
  <si>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</si>
  <si>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</si>
  <si>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</si>
  <si>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</si>
  <si>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</si>
  <si>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</si>
  <si>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</si>
  <si>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</si>
  <si>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</si>
  <si>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</si>
  <si>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</si>
  <si>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</si>
  <si>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</si>
  <si>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</si>
  <si>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</si>
  <si>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</si>
  <si>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</si>
  <si>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</si>
  <si>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</si>
  <si>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</si>
  <si>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</si>
  <si>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</si>
  <si>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</si>
  <si>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</si>
  <si>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</si>
  <si>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</si>
  <si>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</si>
  <si>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</si>
  <si>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</si>
  <si>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</si>
  <si>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</si>
  <si>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</si>
  <si>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</si>
  <si>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</si>
  <si>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</si>
  <si>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</si>
  <si>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</si>
  <si>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</si>
  <si>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</si>
  <si>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</si>
  <si>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</si>
  <si>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</si>
  <si>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</si>
  <si>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</si>
  <si>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</si>
  <si>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</si>
  <si>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</si>
  <si>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</si>
  <si>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</si>
  <si>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</si>
  <si>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</si>
  <si>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</si>
  <si>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</si>
  <si>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</si>
  <si>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</si>
  <si>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</si>
  <si>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</si>
  <si>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</si>
  <si>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</si>
  <si>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</si>
  <si>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</si>
  <si>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</si>
  <si>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</si>
  <si>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</si>
  <si>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</si>
  <si>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</si>
  <si>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</si>
  <si>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</si>
  <si>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</si>
  <si>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</si>
  <si>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</si>
  <si>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</si>
  <si>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</si>
  <si>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</si>
  <si>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</si>
  <si>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</si>
  <si>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</si>
  <si>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</si>
  <si>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</si>
  <si>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</si>
  <si>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</si>
  <si>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</si>
  <si>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</si>
  <si>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</si>
  <si>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</si>
  <si>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</si>
  <si>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</si>
  <si>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</si>
  <si>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</si>
  <si>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</si>
  <si>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</si>
  <si>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</si>
  <si>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</si>
  <si>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</si>
  <si>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</si>
  <si>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</si>
  <si>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</si>
  <si>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</si>
  <si>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</si>
  <si>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</si>
  <si>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</si>
  <si>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</si>
  <si>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</si>
  <si>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</si>
  <si>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</si>
  <si>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</si>
  <si>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</si>
  <si>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</si>
  <si>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</si>
  <si>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</si>
  <si>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</si>
  <si>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</si>
  <si>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</si>
  <si>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</si>
  <si>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</si>
  <si>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</si>
  <si>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</si>
  <si>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</si>
  <si>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</si>
  <si>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</si>
  <si>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</si>
  <si>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</si>
  <si>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</si>
  <si>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</si>
  <si>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</si>
  <si>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</si>
  <si>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</si>
  <si>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</si>
  <si>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</si>
  <si>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</si>
  <si>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</si>
  <si>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</si>
  <si>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</si>
  <si>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</si>
  <si>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</si>
  <si>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</si>
  <si>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</si>
  <si>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</si>
  <si>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</si>
  <si>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</si>
  <si>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</si>
  <si>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</si>
  <si>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</si>
  <si>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</si>
  <si>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</si>
  <si>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</si>
  <si>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</si>
  <si>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</si>
  <si>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</si>
  <si>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</si>
  <si>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</si>
  <si>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</si>
  <si>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</si>
  <si>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</si>
  <si>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</si>
  <si>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</si>
  <si>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</si>
  <si>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</si>
  <si>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</si>
  <si>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</si>
  <si>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</si>
  <si>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</si>
  <si>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</si>
  <si>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</si>
  <si>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</si>
  <si>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</si>
  <si>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</si>
  <si>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</si>
  <si>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</si>
  <si>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</si>
  <si>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</si>
  <si>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</si>
  <si>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</si>
  <si>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</si>
  <si>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</si>
  <si>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</si>
  <si>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</si>
  <si>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</si>
  <si>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</si>
  <si>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</si>
  <si>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</si>
  <si>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</si>
  <si>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</si>
  <si>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</si>
  <si>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</si>
  <si>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</si>
  <si>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</si>
  <si>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</si>
  <si>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</si>
  <si>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</si>
  <si>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</si>
  <si>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</si>
  <si>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</si>
  <si>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</si>
  <si>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</si>
  <si>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</si>
  <si>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</si>
  <si>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</si>
  <si>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</si>
  <si>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</si>
  <si>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</si>
  <si>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</si>
  <si>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</si>
  <si>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</si>
  <si>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</si>
  <si>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</si>
  <si>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</si>
  <si>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</si>
  <si>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</si>
  <si>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</si>
  <si>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</si>
  <si>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</si>
  <si>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</si>
  <si>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</si>
  <si>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</si>
  <si>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</si>
  <si>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</si>
  <si>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</si>
  <si>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</si>
  <si>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</si>
  <si>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</si>
  <si>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</si>
  <si>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</si>
  <si>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</si>
  <si>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</si>
  <si>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</si>
  <si>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</si>
  <si>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</si>
  <si>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</si>
  <si>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</si>
  <si>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</si>
  <si>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</si>
  <si>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</si>
  <si>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</si>
  <si>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</si>
  <si>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</si>
  <si>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</si>
  <si>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</si>
  <si>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</si>
  <si>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</si>
  <si>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</si>
  <si>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</si>
  <si>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</si>
  <si>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</si>
  <si>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</si>
  <si>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</si>
  <si>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</si>
  <si>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</si>
  <si>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</si>
  <si>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</si>
  <si>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</si>
  <si>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</si>
  <si>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</si>
  <si>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</si>
  <si>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</si>
  <si>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</si>
  <si>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</si>
  <si>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</si>
  <si>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</si>
  <si>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</si>
  <si>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</si>
  <si>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</si>
  <si>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</si>
  <si>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</si>
  <si>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</si>
  <si>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</si>
  <si>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</si>
  <si>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</si>
  <si>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</si>
  <si>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</si>
  <si>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</si>
  <si>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</si>
  <si>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</si>
  <si>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</si>
  <si>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</si>
  <si>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</si>
  <si>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</si>
  <si>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</si>
  <si>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</si>
  <si>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</si>
  <si>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</si>
  <si>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</si>
  <si>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</si>
  <si>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</si>
  <si>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</si>
  <si>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</si>
  <si>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</si>
  <si>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</si>
  <si>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</si>
  <si>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</si>
  <si>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</si>
  <si>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</si>
  <si>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</si>
  <si>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</si>
  <si>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</si>
  <si>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</si>
  <si>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</si>
  <si>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</si>
  <si>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</si>
  <si>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</si>
  <si>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</si>
  <si>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</si>
  <si>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</si>
  <si>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</si>
  <si>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</si>
  <si>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</si>
  <si>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</si>
  <si>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</si>
  <si>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</si>
  <si>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</si>
  <si>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</si>
  <si>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</si>
  <si>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</si>
  <si>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</si>
  <si>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</si>
  <si>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</si>
  <si>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</si>
  <si>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</si>
  <si>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</si>
  <si>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</si>
  <si>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</si>
  <si>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</si>
  <si>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</si>
  <si>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</si>
  <si>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</si>
  <si>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</si>
  <si>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</si>
  <si>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</si>
  <si>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</si>
  <si>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</si>
  <si>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</si>
  <si>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</si>
  <si>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</si>
  <si>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</si>
  <si>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</si>
  <si>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</si>
  <si>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</si>
  <si>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</si>
  <si>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</si>
  <si>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</si>
  <si>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</si>
  <si>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</si>
  <si>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</si>
  <si>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</si>
  <si>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</si>
  <si>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</si>
  <si>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</si>
  <si>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</si>
  <si>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</si>
  <si>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</si>
  <si>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</si>
  <si>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</si>
  <si>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</si>
  <si>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</si>
  <si>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</si>
  <si>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</si>
  <si>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</si>
  <si>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</si>
  <si>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</si>
  <si>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</si>
  <si>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</si>
  <si>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</si>
  <si>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</si>
  <si>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</si>
  <si>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</si>
  <si>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</si>
  <si>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</si>
  <si>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</si>
  <si>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</si>
  <si>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</si>
  <si>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</si>
  <si>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</si>
  <si>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</si>
  <si>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</si>
  <si>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</si>
  <si>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</si>
  <si>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</si>
  <si>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</si>
  <si>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</si>
  <si>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</si>
  <si>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</si>
  <si>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</si>
  <si>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</si>
  <si>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</si>
  <si>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</si>
  <si>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</si>
  <si>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</si>
  <si>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</si>
  <si>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</si>
  <si>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</si>
  <si>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</si>
  <si>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</si>
  <si>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</si>
  <si>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</si>
  <si>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</si>
  <si>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</si>
  <si>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</si>
  <si>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</si>
  <si>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</si>
  <si>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</si>
  <si>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</si>
  <si>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</si>
  <si>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</si>
  <si>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</si>
  <si>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</si>
  <si>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</si>
  <si>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</si>
  <si>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</si>
  <si>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</si>
  <si>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</si>
  <si>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</si>
  <si>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</si>
  <si>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</si>
  <si>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</si>
  <si>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</si>
  <si>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</si>
  <si>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</si>
  <si>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</si>
  <si>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</si>
  <si>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</si>
  <si>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</si>
  <si>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</si>
  <si>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</si>
  <si>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</si>
  <si>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</si>
  <si>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</si>
  <si>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</si>
  <si>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</si>
  <si>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</si>
  <si>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</si>
  <si>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</si>
  <si>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</si>
  <si>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</si>
  <si>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</si>
  <si>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</si>
  <si>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</si>
  <si>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</si>
  <si>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</si>
  <si>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</si>
  <si>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</si>
  <si>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</si>
  <si>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</si>
  <si>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</si>
  <si>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</si>
  <si>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</si>
  <si>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</si>
  <si>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</si>
  <si>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</si>
  <si>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</si>
  <si>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</si>
  <si>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</si>
  <si>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</si>
  <si>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</si>
  <si>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</si>
  <si>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</si>
  <si>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</si>
  <si>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</si>
  <si>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</si>
  <si>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</si>
  <si>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</si>
  <si>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</si>
  <si>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</si>
  <si>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</si>
  <si>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</si>
  <si>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</si>
  <si>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</si>
  <si>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</si>
  <si>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</si>
  <si>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</si>
  <si>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</si>
  <si>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</si>
  <si>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</si>
  <si>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</si>
  <si>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</si>
  <si>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</si>
  <si>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</si>
  <si>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</si>
  <si>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</si>
  <si>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</si>
  <si>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</si>
  <si>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</si>
  <si>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</si>
  <si>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</si>
  <si>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</si>
  <si>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</si>
  <si>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</si>
  <si>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</si>
  <si>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</si>
  <si>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</si>
  <si>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</si>
  <si>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</si>
  <si>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</si>
  <si>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</si>
  <si>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</si>
  <si>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</si>
  <si>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</si>
  <si>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</si>
  <si>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</si>
  <si>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</si>
  <si>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</si>
  <si>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</si>
  <si>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</si>
  <si>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</si>
  <si>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</si>
  <si>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</si>
  <si>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</si>
  <si>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</si>
  <si>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</si>
  <si>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</si>
  <si>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</si>
  <si>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</si>
  <si>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</si>
  <si>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</si>
  <si>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</si>
  <si>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</si>
  <si>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</si>
  <si>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</si>
  <si>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</si>
  <si>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</si>
  <si>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</si>
  <si>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</si>
  <si>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</si>
  <si>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</si>
  <si>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</si>
  <si>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</si>
  <si>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</si>
  <si>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</si>
  <si>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</si>
  <si>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</si>
  <si>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</si>
  <si>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</si>
  <si>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</si>
  <si>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</si>
  <si>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</si>
  <si>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</si>
  <si>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</si>
  <si>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</si>
  <si>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</si>
  <si>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</si>
  <si>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</si>
  <si>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</si>
  <si>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</si>
  <si>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</si>
  <si>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</si>
  <si>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</si>
  <si>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</si>
  <si>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</si>
  <si>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</si>
  <si>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</si>
  <si>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</si>
  <si>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</si>
  <si>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</si>
  <si>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</si>
  <si>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</si>
  <si>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</si>
  <si>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</si>
  <si>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</si>
  <si>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</si>
  <si>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</si>
  <si>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</si>
  <si>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</si>
  <si>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</si>
  <si>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</si>
  <si>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</si>
  <si>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</si>
  <si>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</si>
  <si>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</si>
  <si>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</si>
  <si>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</si>
  <si>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</si>
  <si>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</si>
  <si>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</si>
  <si>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</si>
  <si>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</si>
  <si>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</si>
  <si>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</si>
  <si>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</si>
  <si>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</si>
  <si>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</si>
  <si>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</si>
  <si>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</si>
  <si>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</si>
  <si>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</si>
  <si>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</si>
  <si>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</si>
  <si>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</si>
  <si>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</si>
  <si>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</si>
  <si>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</si>
  <si>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</si>
  <si>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</si>
  <si>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</si>
  <si>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</si>
  <si>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</si>
  <si>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</si>
  <si>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</si>
  <si>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</si>
  <si>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</si>
  <si>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</si>
  <si>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</si>
  <si>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</si>
  <si>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</si>
  <si>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</si>
  <si>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</si>
  <si>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</si>
  <si>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</si>
  <si>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</si>
  <si>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</si>
  <si>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</si>
  <si>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</si>
  <si>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</si>
  <si>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</si>
  <si>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</si>
  <si>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</si>
  <si>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</si>
  <si>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</si>
  <si>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</si>
  <si>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</si>
  <si>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</si>
  <si>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</si>
  <si>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</si>
  <si>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</si>
  <si>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</si>
  <si>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</si>
  <si>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</si>
  <si>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</si>
  <si>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</si>
  <si>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</si>
  <si>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</si>
  <si>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</si>
  <si>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</si>
  <si>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</si>
  <si>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</si>
  <si>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</si>
  <si>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</si>
  <si>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</si>
  <si>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</si>
  <si>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</si>
  <si>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</si>
  <si>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</si>
  <si>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</si>
  <si>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</si>
  <si>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</si>
  <si>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</si>
  <si>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</si>
  <si>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</si>
  <si>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</si>
  <si>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</si>
  <si>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</si>
  <si>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</si>
  <si>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</si>
  <si>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</si>
  <si>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</si>
  <si>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</si>
  <si>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</si>
  <si>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</si>
  <si>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</si>
  <si>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</si>
  <si>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</si>
  <si>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</si>
  <si>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</si>
  <si>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</si>
  <si>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</si>
  <si>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</si>
  <si>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</si>
  <si>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</si>
  <si>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</si>
  <si>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</si>
  <si>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</si>
  <si>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</si>
  <si>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</si>
  <si>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</si>
  <si>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</si>
  <si>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</si>
  <si>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</si>
  <si>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</si>
  <si>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</si>
  <si>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</si>
  <si>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</si>
  <si>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</si>
  <si>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</si>
  <si>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</si>
  <si>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</si>
  <si>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</si>
  <si>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</si>
  <si>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</si>
  <si>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</si>
  <si>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</si>
  <si>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</si>
  <si>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</si>
  <si>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</si>
  <si>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</si>
  <si>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</si>
  <si>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</si>
  <si>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</si>
  <si>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</si>
  <si>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</si>
  <si>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</si>
  <si>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</si>
  <si>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</si>
  <si>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</si>
  <si>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</si>
  <si>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</si>
  <si>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</si>
  <si>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</si>
  <si>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</si>
  <si>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</si>
  <si>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</si>
  <si>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</si>
  <si>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</si>
  <si>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</si>
  <si>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</si>
  <si>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</si>
  <si>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</si>
  <si>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</si>
  <si>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</si>
  <si>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</si>
  <si>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</si>
  <si>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</si>
  <si>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</si>
  <si>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</si>
  <si>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</si>
  <si>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</si>
  <si>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</si>
  <si>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</si>
  <si>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</si>
  <si>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</si>
  <si>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</si>
  <si>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</si>
  <si>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</si>
  <si>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</si>
  <si>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</si>
  <si>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</si>
  <si>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</si>
  <si>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</si>
  <si>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</si>
  <si>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</si>
  <si>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</si>
  <si>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</si>
  <si>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</si>
  <si>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</si>
  <si>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</si>
  <si>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</si>
  <si>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</si>
  <si>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</si>
  <si>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</si>
  <si>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</si>
  <si>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</si>
  <si>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</si>
  <si>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</si>
  <si>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</si>
  <si>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</si>
  <si>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</si>
  <si>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</si>
  <si>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</si>
  <si>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</si>
  <si>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</si>
  <si>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</si>
  <si>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</si>
  <si>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</si>
  <si>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</si>
  <si>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</si>
  <si>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</si>
  <si>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</si>
  <si>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</si>
  <si>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</si>
  <si>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</si>
  <si>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</si>
  <si>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</si>
  <si>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</si>
  <si>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</si>
  <si>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</si>
  <si>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</si>
  <si>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</si>
  <si>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</si>
  <si>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</si>
  <si>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</si>
  <si>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</si>
  <si>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</si>
  <si>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</si>
  <si>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</si>
  <si>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</si>
  <si>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</si>
  <si>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</si>
  <si>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</si>
  <si>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</si>
  <si>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</si>
  <si>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</si>
  <si>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</si>
  <si>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</si>
  <si>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</si>
  <si>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</si>
  <si>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</si>
  <si>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</si>
  <si>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</si>
  <si>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</si>
  <si>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</si>
  <si>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</si>
  <si>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</si>
  <si>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</si>
  <si>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</si>
  <si>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</si>
  <si>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</si>
  <si>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</si>
  <si>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</si>
  <si>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</si>
  <si>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</si>
  <si>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</si>
  <si>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</si>
  <si>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</si>
  <si>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</si>
  <si>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</si>
  <si>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</si>
  <si>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</si>
  <si>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</si>
  <si>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</si>
  <si>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</si>
  <si>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</si>
  <si>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</si>
  <si>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</si>
  <si>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</si>
  <si>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</si>
  <si>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</si>
  <si>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</si>
  <si>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</si>
  <si>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</si>
  <si>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</si>
  <si>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</si>
  <si>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</si>
  <si>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</si>
  <si>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</si>
  <si>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</si>
  <si>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</si>
  <si>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</si>
  <si>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</si>
  <si>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</si>
  <si>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</si>
  <si>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</si>
  <si>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</si>
  <si>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</si>
  <si>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</si>
  <si>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</si>
  <si>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</si>
  <si>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</si>
  <si>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</si>
  <si>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</si>
  <si>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</si>
  <si>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</si>
  <si>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</si>
  <si>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</si>
  <si>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</si>
  <si>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</si>
  <si>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</si>
  <si>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</si>
  <si>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</si>
  <si>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</si>
  <si>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</si>
  <si>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</si>
  <si>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</si>
  <si>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</si>
  <si>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</si>
  <si>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</si>
  <si>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</si>
  <si>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</si>
  <si>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</si>
  <si>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</si>
  <si>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</si>
  <si>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</si>
  <si>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</si>
  <si>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</si>
  <si>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</si>
  <si>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</si>
  <si>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</si>
  <si>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</si>
  <si>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</si>
  <si>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</si>
  <si>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</si>
  <si>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</si>
  <si>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</si>
  <si>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</si>
  <si>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</si>
  <si>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</si>
  <si>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</si>
  <si>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</si>
  <si>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</si>
  <si>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</si>
  <si>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</si>
  <si>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</si>
  <si>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</si>
  <si>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</si>
  <si>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</si>
  <si>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</si>
  <si>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</si>
  <si>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</si>
  <si>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</si>
  <si>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</si>
  <si>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</si>
  <si>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</si>
  <si>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</si>
  <si>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</si>
  <si>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</si>
  <si>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</si>
  <si>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</si>
  <si>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</si>
  <si>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</si>
  <si>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</si>
  <si>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</si>
  <si>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</si>
  <si>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</si>
  <si>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</si>
  <si>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</si>
  <si>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</si>
  <si>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</si>
  <si>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</si>
  <si>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</si>
  <si>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</si>
  <si>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</si>
  <si>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</si>
  <si>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</si>
  <si>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</si>
  <si>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</si>
  <si>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</si>
  <si>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</si>
  <si>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</si>
  <si>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</si>
  <si>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</si>
  <si>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</si>
  <si>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</si>
  <si>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</si>
  <si>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</si>
  <si>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</si>
  <si>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</si>
  <si>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</si>
  <si>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</si>
  <si>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</si>
  <si>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</si>
  <si>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</si>
  <si>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</si>
  <si>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</si>
  <si>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</si>
  <si>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</si>
  <si>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</si>
  <si>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</si>
  <si>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</si>
  <si>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</si>
  <si>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</si>
  <si>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</si>
  <si>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</si>
  <si>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</si>
  <si>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</si>
  <si>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</si>
  <si>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</si>
  <si>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</si>
  <si>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</si>
  <si>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</si>
  <si>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</si>
  <si>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</si>
  <si>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</si>
  <si>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</si>
  <si>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</si>
  <si>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</si>
  <si>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</si>
  <si>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</si>
  <si>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</si>
  <si>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</si>
  <si>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</si>
  <si>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</si>
  <si>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</si>
  <si>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</si>
  <si>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</si>
  <si>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</si>
  <si>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</si>
  <si>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</si>
  <si>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</si>
  <si>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</si>
  <si>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</si>
  <si>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</si>
  <si>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</si>
  <si>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</si>
  <si>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</si>
  <si>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</si>
  <si>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</si>
  <si>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</si>
  <si>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</si>
  <si>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</si>
  <si>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</si>
  <si>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</si>
  <si>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</si>
  <si>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</si>
  <si>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</si>
  <si>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</si>
  <si>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</si>
  <si>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</si>
  <si>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</si>
  <si>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</si>
  <si>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</si>
  <si>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</si>
  <si>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</si>
  <si>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</si>
  <si>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</si>
  <si>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</si>
  <si>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</si>
  <si>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</si>
  <si>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</si>
  <si>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</si>
  <si>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</si>
  <si>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</si>
  <si>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</si>
  <si>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</si>
  <si>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</si>
  <si>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</si>
  <si>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</si>
  <si>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</si>
  <si>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</si>
  <si>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</si>
  <si>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</si>
  <si>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</si>
  <si>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</si>
  <si>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</si>
  <si>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</si>
  <si>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</si>
  <si>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</si>
  <si>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</si>
  <si>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</si>
  <si>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</si>
  <si>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</si>
  <si>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</si>
  <si>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</si>
  <si>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</si>
  <si>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</si>
  <si>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</si>
  <si>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</si>
  <si>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</si>
  <si>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</si>
  <si>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</si>
  <si>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</si>
  <si>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</si>
  <si>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</si>
  <si>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</si>
  <si>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</si>
  <si>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</si>
  <si>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</si>
  <si>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</si>
  <si>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</si>
  <si>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</si>
  <si>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</si>
  <si>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</si>
  <si>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</si>
  <si>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</si>
  <si>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</si>
  <si>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</si>
  <si>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</si>
  <si>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</si>
  <si>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</si>
  <si>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</si>
  <si>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</si>
  <si>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</si>
  <si>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</si>
  <si>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</si>
  <si>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</si>
  <si>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</si>
  <si>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</si>
  <si>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</si>
  <si>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</si>
  <si>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</si>
  <si>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</si>
  <si>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</si>
  <si>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</si>
  <si>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</si>
  <si>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</si>
  <si>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</si>
  <si>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</si>
  <si>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</si>
  <si>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</si>
  <si>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</si>
  <si>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</si>
  <si>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</si>
  <si>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</si>
  <si>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</si>
  <si>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</si>
  <si>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</si>
  <si>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</si>
  <si>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</si>
  <si>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</si>
  <si>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</si>
  <si>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</si>
  <si>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</si>
  <si>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</si>
  <si>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</si>
  <si>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</si>
  <si>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</si>
  <si>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</si>
  <si>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</si>
  <si>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</si>
  <si>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</si>
  <si>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</si>
  <si>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</si>
  <si>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</si>
  <si>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</si>
  <si>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</si>
  <si>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</si>
  <si>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</si>
  <si>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</si>
  <si>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</si>
  <si>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</si>
  <si>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</si>
  <si>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</si>
  <si>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</si>
  <si>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</si>
  <si>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</si>
  <si>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</si>
  <si>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</si>
  <si>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</si>
  <si>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</si>
  <si>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</si>
  <si>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</si>
  <si>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</si>
  <si>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</si>
  <si>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</si>
  <si>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</si>
  <si>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</si>
  <si>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</si>
  <si>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</si>
  <si>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</si>
  <si>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</si>
  <si>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</si>
  <si>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</si>
  <si>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</si>
  <si>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</si>
  <si>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</si>
  <si>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</si>
  <si>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</si>
  <si>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</si>
  <si>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</si>
  <si>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</si>
  <si>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</si>
  <si>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</si>
  <si>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</si>
  <si>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</si>
  <si>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</si>
  <si>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</si>
  <si>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</si>
  <si>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</si>
  <si>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</si>
  <si>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</si>
  <si>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</si>
  <si>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</si>
  <si>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</si>
  <si>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</si>
  <si>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</si>
  <si>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</si>
  <si>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</si>
  <si>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</si>
  <si>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</si>
  <si>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</si>
  <si>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</si>
  <si>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</si>
  <si>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</si>
  <si>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</si>
  <si>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</si>
  <si>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</si>
  <si>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</si>
  <si>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</si>
  <si>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</si>
  <si>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</si>
  <si>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</si>
  <si>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</si>
  <si>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</si>
  <si>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</si>
  <si>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</si>
  <si>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</si>
  <si>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</si>
  <si>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</si>
  <si>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</si>
  <si>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</si>
  <si>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</si>
  <si>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</si>
  <si>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</si>
  <si>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</si>
  <si>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</si>
  <si>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</si>
  <si>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</si>
  <si>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</si>
  <si>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</si>
  <si>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</si>
  <si>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</si>
  <si>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</si>
  <si>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</si>
  <si>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</si>
  <si>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</si>
  <si>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</si>
  <si>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</si>
  <si>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</si>
  <si>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</si>
  <si>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</si>
  <si>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</si>
  <si>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</si>
  <si>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</si>
  <si>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</si>
  <si>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</si>
  <si>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</si>
  <si>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</si>
  <si>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</si>
  <si>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</si>
  <si>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</si>
  <si>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</si>
  <si>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</si>
  <si>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</si>
  <si>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</si>
  <si>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</si>
  <si>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</si>
  <si>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</si>
  <si>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</si>
  <si>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</si>
  <si>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</si>
  <si>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</si>
  <si>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</si>
  <si>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</si>
  <si>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</si>
  <si>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</si>
  <si>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</si>
  <si>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</si>
  <si>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</si>
  <si>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</si>
  <si>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</si>
  <si>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</si>
  <si>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</si>
  <si>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</si>
  <si>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</si>
  <si>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</si>
  <si>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</si>
  <si>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</si>
  <si>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</si>
  <si>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</si>
  <si>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</si>
  <si>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</si>
  <si>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</si>
  <si>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</si>
  <si>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</si>
  <si>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</si>
  <si>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</si>
  <si>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</si>
  <si>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</si>
  <si>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</si>
  <si>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</si>
  <si>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</si>
  <si>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</si>
  <si>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</si>
  <si>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</si>
  <si>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</si>
  <si>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</si>
  <si>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</si>
  <si>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</si>
  <si>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</si>
  <si>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</si>
  <si>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</si>
  <si>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</si>
  <si>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</si>
  <si>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</si>
  <si>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</si>
  <si>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</si>
  <si>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</si>
  <si>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</si>
  <si>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</si>
  <si>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</si>
  <si>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</si>
  <si>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</si>
  <si>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</si>
  <si>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</si>
  <si>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</si>
  <si>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</si>
  <si>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</si>
  <si>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</si>
  <si>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</si>
  <si>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</si>
  <si>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</si>
  <si>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</si>
  <si>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</si>
  <si>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</si>
  <si>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</si>
  <si>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</si>
  <si>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</si>
  <si>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</si>
  <si>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</si>
  <si>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</si>
  <si>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</si>
  <si>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</si>
  <si>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</si>
  <si>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</si>
  <si>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</si>
  <si>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</si>
  <si>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</si>
  <si>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</si>
  <si>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</si>
  <si>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</si>
  <si>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</si>
  <si>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</si>
  <si>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</si>
  <si>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</si>
  <si>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</si>
  <si>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</si>
  <si>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</si>
  <si>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</si>
  <si>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</si>
  <si>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</si>
  <si>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</si>
  <si>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</si>
  <si>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</si>
  <si>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</si>
  <si>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</si>
  <si>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</si>
  <si>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</si>
  <si>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</si>
  <si>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</si>
  <si>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</si>
  <si>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</si>
  <si>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</si>
  <si>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</si>
  <si>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</si>
  <si>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</si>
  <si>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</si>
  <si>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</si>
  <si>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</si>
  <si>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</si>
  <si>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</si>
  <si>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</si>
  <si>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</si>
  <si>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</si>
  <si>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</si>
  <si>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</si>
  <si>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</si>
  <si>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</si>
  <si>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</si>
  <si>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</si>
  <si>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</si>
  <si>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</si>
  <si>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</si>
  <si>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</si>
  <si>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</si>
  <si>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</si>
  <si>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</si>
  <si>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</si>
  <si>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</si>
  <si>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</si>
  <si>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</si>
  <si>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</si>
  <si>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</si>
  <si>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</si>
  <si>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</si>
  <si>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</si>
  <si>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</si>
  <si>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</si>
  <si>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</si>
  <si>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</si>
  <si>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</si>
  <si>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</si>
  <si>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</si>
  <si>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</si>
  <si>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</si>
  <si>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</si>
  <si>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</si>
  <si>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</si>
  <si>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</si>
  <si>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</si>
  <si>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</si>
  <si>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</si>
  <si>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</si>
  <si>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</si>
  <si>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</si>
  <si>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</si>
  <si>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</si>
  <si>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</si>
  <si>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</si>
  <si>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</si>
  <si>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</si>
  <si>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</si>
  <si>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</si>
  <si>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</si>
  <si>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</si>
  <si>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</si>
  <si>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</si>
  <si>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</si>
  <si>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</si>
  <si>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</si>
  <si>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</si>
  <si>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</si>
  <si>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</si>
  <si>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</si>
  <si>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</si>
  <si>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</si>
  <si>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</si>
  <si>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</si>
  <si>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</si>
  <si>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</si>
  <si>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</si>
  <si>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</si>
  <si>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</si>
  <si>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</si>
  <si>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</si>
  <si>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</si>
  <si>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</si>
  <si>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</si>
  <si>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</si>
  <si>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</si>
  <si>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</si>
  <si>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</si>
  <si>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</si>
  <si>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</si>
  <si>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</si>
  <si>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</si>
  <si>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</si>
  <si>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</si>
  <si>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</si>
  <si>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</si>
  <si>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</si>
  <si>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</si>
  <si>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</si>
  <si>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</si>
  <si>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</si>
  <si>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</si>
  <si>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</si>
  <si>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</si>
  <si>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</si>
  <si>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</si>
  <si>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</si>
  <si>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</si>
  <si>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</si>
  <si>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</si>
  <si>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</si>
  <si>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</si>
  <si>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</si>
  <si>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</si>
  <si>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</si>
  <si>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</si>
  <si>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</si>
  <si>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</si>
  <si>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</si>
  <si>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</si>
  <si>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</si>
  <si>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</si>
  <si>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</si>
  <si>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</si>
  <si>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</si>
  <si>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</si>
  <si>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</si>
  <si>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</si>
  <si>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</si>
  <si>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</si>
  <si>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</si>
  <si>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</si>
  <si>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</si>
  <si>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</si>
  <si>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</si>
  <si>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</si>
  <si>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</si>
  <si>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</si>
  <si>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</si>
  <si>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</si>
  <si>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</si>
  <si>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</si>
  <si>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</si>
  <si>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</si>
  <si>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</si>
  <si>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</si>
  <si>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</si>
  <si>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</si>
  <si>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</si>
  <si>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</si>
  <si>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</si>
  <si>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</si>
  <si>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</si>
  <si>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</si>
  <si>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</si>
  <si>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</si>
  <si>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</si>
  <si>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</si>
  <si>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</si>
  <si>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</si>
  <si>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</si>
  <si>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</si>
  <si>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</si>
  <si>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</si>
  <si>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</si>
  <si>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</si>
  <si>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</si>
  <si>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</si>
  <si>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</si>
  <si>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</si>
  <si>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</si>
  <si>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</si>
  <si>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</si>
  <si>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</si>
  <si>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</si>
  <si>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</si>
  <si>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</si>
  <si>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</si>
  <si>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</si>
  <si>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</si>
  <si>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</si>
  <si>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</si>
  <si>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</si>
  <si>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</si>
  <si>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</si>
  <si>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</si>
  <si>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</si>
  <si>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</si>
  <si>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</si>
  <si>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</si>
  <si>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</si>
  <si>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</si>
  <si>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</si>
  <si>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</si>
  <si>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</si>
  <si>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</si>
  <si>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</si>
  <si>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</si>
  <si>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</si>
  <si>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</si>
  <si>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</si>
  <si>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</si>
  <si>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</si>
  <si>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</si>
  <si>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</si>
  <si>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</si>
  <si>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</si>
  <si>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</si>
  <si>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</si>
  <si>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</si>
  <si>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</si>
  <si>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</si>
  <si>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</si>
  <si>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</si>
  <si>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</si>
  <si>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</si>
  <si>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</si>
  <si>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</si>
  <si>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</si>
  <si>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</si>
  <si>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</si>
  <si>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</si>
  <si>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</si>
  <si>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</si>
  <si>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</si>
  <si>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</si>
  <si>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</si>
  <si>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</si>
  <si>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</si>
  <si>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</si>
  <si>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</si>
  <si>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</si>
  <si>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</si>
  <si>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</si>
  <si>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</si>
  <si>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</si>
  <si>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</si>
  <si>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</si>
  <si>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</si>
  <si>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</si>
  <si>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</si>
  <si>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</si>
  <si>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</si>
  <si>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</si>
  <si>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</si>
  <si>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</si>
  <si>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</si>
  <si>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</si>
  <si>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</si>
  <si>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</si>
  <si>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</si>
  <si>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</si>
  <si>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</si>
  <si>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</si>
  <si>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</si>
  <si>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</si>
  <si>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</si>
  <si>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</si>
  <si>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</si>
  <si>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</si>
  <si>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</si>
  <si>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</si>
  <si>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</si>
  <si>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</si>
  <si>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</si>
  <si>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</si>
  <si>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</si>
  <si>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</si>
  <si>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</si>
  <si>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</si>
  <si>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</si>
  <si>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</si>
  <si>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</si>
  <si>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</si>
  <si>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</si>
  <si>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</si>
  <si>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</si>
  <si>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</si>
  <si>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</si>
  <si>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</si>
  <si>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</si>
  <si>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</si>
  <si>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</si>
  <si>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</si>
  <si>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</si>
  <si>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</si>
  <si>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</si>
  <si>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</si>
  <si>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</si>
  <si>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</si>
  <si>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</si>
  <si>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</si>
  <si>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</si>
  <si>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</si>
  <si>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</si>
  <si>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</si>
  <si>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</si>
  <si>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</si>
  <si>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</si>
  <si>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</si>
  <si>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</si>
  <si>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</si>
  <si>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</si>
  <si>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</si>
  <si>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</si>
  <si>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</si>
  <si>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</si>
  <si>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</si>
  <si>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</si>
  <si>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</si>
  <si>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</si>
  <si>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</si>
  <si>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</si>
  <si>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</si>
  <si>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</si>
  <si>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</si>
  <si>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</si>
  <si>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</si>
  <si>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</si>
  <si>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</si>
  <si>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</si>
  <si>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</si>
  <si>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</si>
  <si>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</si>
  <si>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</si>
  <si>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</si>
  <si>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</si>
  <si>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</si>
  <si>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</si>
  <si>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</si>
  <si>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</si>
  <si>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</si>
  <si>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</si>
  <si>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</si>
  <si>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</si>
  <si>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</si>
  <si>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</si>
  <si>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</si>
  <si>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</si>
  <si>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</si>
  <si>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</si>
  <si>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</si>
  <si>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</si>
  <si>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</si>
  <si>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</si>
  <si>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</si>
  <si>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</si>
  <si>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</si>
  <si>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</si>
  <si>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</si>
  <si>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</si>
  <si>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</si>
  <si>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</si>
  <si>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</si>
  <si>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</si>
  <si>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</si>
  <si>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</si>
  <si>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</si>
  <si>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</si>
  <si>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</si>
  <si>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</si>
  <si>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</si>
  <si>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</si>
  <si>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</si>
  <si>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</si>
  <si>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</si>
  <si>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</si>
  <si>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</si>
  <si>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</si>
  <si>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</si>
  <si>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</si>
  <si>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</si>
  <si>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</si>
  <si>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</si>
  <si>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</si>
  <si>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</si>
  <si>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</si>
  <si>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</si>
  <si>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</si>
  <si>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</si>
  <si>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</si>
  <si>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</si>
  <si>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</si>
  <si>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</si>
  <si>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</si>
  <si>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</si>
  <si>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</si>
  <si>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</si>
  <si>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</si>
  <si>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</si>
  <si>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</si>
  <si>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</si>
  <si>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</si>
  <si>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</si>
  <si>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</si>
  <si>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</si>
  <si>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</si>
  <si>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</si>
  <si>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</si>
  <si>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</si>
  <si>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</si>
  <si>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</si>
  <si>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</si>
  <si>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</si>
  <si>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</si>
  <si>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</si>
  <si>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</si>
  <si>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</si>
  <si>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</si>
  <si>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</si>
  <si>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</si>
  <si>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</si>
  <si>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</si>
  <si>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</si>
  <si>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</si>
  <si>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</si>
  <si>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</si>
  <si>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</si>
  <si>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</si>
  <si>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</si>
  <si>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</si>
  <si>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</si>
  <si>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</si>
  <si>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</si>
  <si>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</si>
  <si>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</si>
  <si>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</si>
  <si>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</si>
  <si>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</si>
  <si>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</si>
  <si>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</si>
  <si>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</si>
  <si>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</si>
  <si>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</si>
  <si>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</si>
  <si>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</si>
  <si>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</si>
  <si>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</si>
  <si>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</si>
  <si>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</si>
  <si>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</si>
  <si>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</si>
  <si>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</si>
  <si>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</si>
  <si>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</si>
  <si>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</si>
  <si>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</si>
  <si>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</si>
  <si>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</si>
  <si>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</si>
  <si>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</si>
  <si>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</si>
  <si>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</si>
  <si>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</si>
  <si>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</si>
  <si>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</si>
  <si>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</si>
  <si>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</si>
  <si>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</si>
  <si>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</si>
  <si>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</si>
  <si>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</si>
  <si>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</si>
  <si>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</si>
  <si>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</si>
  <si>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</si>
  <si>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</si>
  <si>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</si>
  <si>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</si>
  <si>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</si>
  <si>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</si>
  <si>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</si>
  <si>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</si>
  <si>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</si>
  <si>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</si>
  <si>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</si>
  <si>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</si>
  <si>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</si>
  <si>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</si>
  <si>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</si>
  <si>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</si>
  <si>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</si>
  <si>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</si>
  <si>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</si>
  <si>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</si>
  <si>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</si>
  <si>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</si>
  <si>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</si>
  <si>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</si>
  <si>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</si>
  <si>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</si>
  <si>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</si>
  <si>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</si>
  <si>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</si>
  <si>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</si>
  <si>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</si>
  <si>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</si>
  <si>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</si>
  <si>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</si>
  <si>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</si>
  <si>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</si>
  <si>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</si>
  <si>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</si>
  <si>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</si>
  <si>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</si>
  <si>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</si>
  <si>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</si>
  <si>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</si>
  <si>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</si>
  <si>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</si>
  <si>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</si>
  <si>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</si>
  <si>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</si>
  <si>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</si>
  <si>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</si>
  <si>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</si>
  <si>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</si>
  <si>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</si>
  <si>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</si>
  <si>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</si>
  <si>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</si>
  <si>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</si>
  <si>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</si>
  <si>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</si>
  <si>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</si>
  <si>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</si>
  <si>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</si>
  <si>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</si>
  <si>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</si>
  <si>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</si>
  <si>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</si>
  <si>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</si>
  <si>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</si>
  <si>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</si>
  <si>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</si>
  <si>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</si>
  <si>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</si>
  <si>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</si>
  <si>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</si>
  <si>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</si>
  <si>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</si>
  <si>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</si>
  <si>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</si>
  <si>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</si>
  <si>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</si>
  <si>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</si>
  <si>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</si>
  <si>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</si>
  <si>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</si>
  <si>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</si>
  <si>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</si>
  <si>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</si>
  <si>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</si>
  <si>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</si>
  <si>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</si>
  <si>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</si>
  <si>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</si>
  <si>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</si>
  <si>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</si>
  <si>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</si>
  <si>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</si>
  <si>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</si>
  <si>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</si>
  <si>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</si>
  <si>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</si>
  <si>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</si>
  <si>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</si>
  <si>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</si>
  <si>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</si>
  <si>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</si>
  <si>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</si>
  <si>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</si>
  <si>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</si>
  <si>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</si>
  <si>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</si>
  <si>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</si>
  <si>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</si>
  <si>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</si>
  <si>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</si>
  <si>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</si>
  <si>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</si>
  <si>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</si>
  <si>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</si>
  <si>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</si>
  <si>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</si>
  <si>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</si>
  <si>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</si>
  <si>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</si>
  <si>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</si>
  <si>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</si>
  <si>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</si>
  <si>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</si>
  <si>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</si>
  <si>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</si>
  <si>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</si>
  <si>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</si>
  <si>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</si>
  <si>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</si>
  <si>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</si>
  <si>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</si>
  <si>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</si>
  <si>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</si>
  <si>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</si>
  <si>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</si>
  <si>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</si>
  <si>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</si>
  <si>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</si>
  <si>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</si>
  <si>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</si>
  <si>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</si>
  <si>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</si>
  <si>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</si>
  <si>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</si>
  <si>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</si>
  <si>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</si>
  <si>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</si>
  <si>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</si>
  <si>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</si>
  <si>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</si>
  <si>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</si>
  <si>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</si>
  <si>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</si>
  <si>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</si>
  <si>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</si>
  <si>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</si>
  <si>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</si>
  <si>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</si>
  <si>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</si>
  <si>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</si>
  <si>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</si>
  <si>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</si>
  <si>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</si>
  <si>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</si>
  <si>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</si>
  <si>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</si>
  <si>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</si>
  <si>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</si>
  <si>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</si>
  <si>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</si>
  <si>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</si>
  <si>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</si>
  <si>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</si>
  <si>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</si>
  <si>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</si>
  <si>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</si>
  <si>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</si>
  <si>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</si>
  <si>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</si>
  <si>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</si>
  <si>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</si>
  <si>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</si>
  <si>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</si>
  <si>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</si>
  <si>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</si>
  <si>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</si>
  <si>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</si>
  <si>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</si>
  <si>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</si>
  <si>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</si>
  <si>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</si>
  <si>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</si>
  <si>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</si>
  <si>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</si>
  <si>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</si>
  <si>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</si>
  <si>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</si>
  <si>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</si>
  <si>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</si>
  <si>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</si>
  <si>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</si>
  <si>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</si>
  <si>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</si>
  <si>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</si>
  <si>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</si>
  <si>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</si>
  <si>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</si>
  <si>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</si>
  <si>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</si>
  <si>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</si>
  <si>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</si>
  <si>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</si>
  <si>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</si>
  <si>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</si>
  <si>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</si>
  <si>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</si>
  <si>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</si>
  <si>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</si>
  <si>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</si>
  <si>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</si>
  <si>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</si>
  <si>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</si>
  <si>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</si>
  <si>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</si>
  <si>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</si>
  <si>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</si>
  <si>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</si>
  <si>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</si>
  <si>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</si>
  <si>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</si>
  <si>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</si>
  <si>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</si>
  <si>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</si>
  <si>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</si>
  <si>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</si>
  <si>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</si>
  <si>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</si>
  <si>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</si>
  <si>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</si>
  <si>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</si>
  <si>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</si>
  <si>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</si>
  <si>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</si>
  <si>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</si>
  <si>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</si>
  <si>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</si>
  <si>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</si>
  <si>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</si>
  <si>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</si>
  <si>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</si>
  <si>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</si>
  <si>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</si>
  <si>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</si>
  <si>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</si>
  <si>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</si>
  <si>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</si>
  <si>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</si>
  <si>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</si>
  <si>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</si>
  <si>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</si>
  <si>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</si>
  <si>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</si>
  <si>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</si>
  <si>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</si>
  <si>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</si>
  <si>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</si>
  <si>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</si>
  <si>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</si>
  <si>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</si>
  <si>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</si>
  <si>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</si>
  <si>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</si>
  <si>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</si>
  <si>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</si>
  <si>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</si>
  <si>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</si>
  <si>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</si>
  <si>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</si>
  <si>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</si>
  <si>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</si>
  <si>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</si>
  <si>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</si>
  <si>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</si>
  <si>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</si>
  <si>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</si>
  <si>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</si>
  <si>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</si>
  <si>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</si>
  <si>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</si>
  <si>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</si>
  <si>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</si>
  <si>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</si>
  <si>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</si>
  <si>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</si>
  <si>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</si>
  <si>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</si>
  <si>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</si>
  <si>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</si>
  <si>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</si>
  <si>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</si>
  <si>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</si>
  <si>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</si>
  <si>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</si>
  <si>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</si>
  <si>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</si>
  <si>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</si>
  <si>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</si>
  <si>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</si>
  <si>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</si>
  <si>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</si>
  <si>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</si>
  <si>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</si>
  <si>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</si>
  <si>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</si>
  <si>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</si>
  <si>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</si>
  <si>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</si>
  <si>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</si>
  <si>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</si>
  <si>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</si>
  <si>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</si>
  <si>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</si>
  <si>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</si>
  <si>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</si>
  <si>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</si>
  <si>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</si>
  <si>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</si>
  <si>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</si>
  <si>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</si>
  <si>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</si>
  <si>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</si>
  <si>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</si>
  <si>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</si>
  <si>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</si>
  <si>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</si>
  <si>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</si>
  <si>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</si>
  <si>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</si>
  <si>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</si>
  <si>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</si>
  <si>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</si>
  <si>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</si>
  <si>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</si>
  <si>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</si>
  <si>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</si>
  <si>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</si>
  <si>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</si>
  <si>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</si>
  <si>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</si>
  <si>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</si>
  <si>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</si>
  <si>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</si>
  <si>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</si>
  <si>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</si>
  <si>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</si>
  <si>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</si>
  <si>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</si>
  <si>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</si>
  <si>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</si>
  <si>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</si>
  <si>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</si>
  <si>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</si>
  <si>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</si>
  <si>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</si>
  <si>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</si>
  <si>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</si>
  <si>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</si>
  <si>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</si>
  <si>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</si>
  <si>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</si>
  <si>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</si>
  <si>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</si>
  <si>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</si>
  <si>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</si>
  <si>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</si>
  <si>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</si>
  <si>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</si>
  <si>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</si>
  <si>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</si>
  <si>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</si>
  <si>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</si>
  <si>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</si>
  <si>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</si>
  <si>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</si>
  <si>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</si>
  <si>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</si>
  <si>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</si>
  <si>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</si>
  <si>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</si>
  <si>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</si>
  <si>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</si>
  <si>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</si>
  <si>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</si>
  <si>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</si>
  <si>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</si>
  <si>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</si>
  <si>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</si>
  <si>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</si>
  <si>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</si>
  <si>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</si>
  <si>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</si>
  <si>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</si>
  <si>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</si>
  <si>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</si>
  <si>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</si>
  <si>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</si>
  <si>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</si>
  <si>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</si>
  <si>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</si>
  <si>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</si>
  <si>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</si>
  <si>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</si>
  <si>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</si>
  <si>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</si>
  <si>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</si>
  <si>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</si>
  <si>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</si>
  <si>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</si>
  <si>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</si>
  <si>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</si>
  <si>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</si>
  <si>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</si>
  <si>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</si>
  <si>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</si>
  <si>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</si>
  <si>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</si>
  <si>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</si>
  <si>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</si>
  <si>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</si>
  <si>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</si>
  <si>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</si>
  <si>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</si>
  <si>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</si>
  <si>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</si>
  <si>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</si>
  <si>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</si>
  <si>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</si>
  <si>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</si>
  <si>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</si>
  <si>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</si>
  <si>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</si>
  <si>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</si>
  <si>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</si>
  <si>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</si>
  <si>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</si>
  <si>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</si>
  <si>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</si>
  <si>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</si>
  <si>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</si>
  <si>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</si>
  <si>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</si>
  <si>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</si>
  <si>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</si>
  <si>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</si>
  <si>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</si>
  <si>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</si>
  <si>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</si>
  <si>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</si>
  <si>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</si>
  <si>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</si>
  <si>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</si>
  <si>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</si>
  <si>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</si>
  <si>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</si>
  <si>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</si>
  <si>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</si>
  <si>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</si>
  <si>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</si>
  <si>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</si>
  <si>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</si>
  <si>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</si>
  <si>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</si>
  <si>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</si>
  <si>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</si>
  <si>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</si>
  <si>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</si>
  <si>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</si>
  <si>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</si>
  <si>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</si>
  <si>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</si>
  <si>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</si>
  <si>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</si>
  <si>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</si>
  <si>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</si>
  <si>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</si>
  <si>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</si>
  <si>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</si>
  <si>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</si>
  <si>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</si>
  <si>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</si>
  <si>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</si>
  <si>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</si>
  <si>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</si>
  <si>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</si>
  <si>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</si>
  <si>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</si>
  <si>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</si>
  <si>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</si>
  <si>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</si>
  <si>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</si>
  <si>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</si>
  <si>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</si>
  <si>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</si>
  <si>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</si>
  <si>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</si>
  <si>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</si>
  <si>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</si>
  <si>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</si>
  <si>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</si>
  <si>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</si>
  <si>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</si>
  <si>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</si>
  <si>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</si>
  <si>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</si>
  <si>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</si>
  <si>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</si>
  <si>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</si>
  <si>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</si>
  <si>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</si>
  <si>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</si>
  <si>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</si>
  <si>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</si>
  <si>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</si>
  <si>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</si>
  <si>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</si>
  <si>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</si>
  <si>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</si>
  <si>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</si>
  <si>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</si>
  <si>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</si>
  <si>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</si>
  <si>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</si>
  <si>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</si>
  <si>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</si>
  <si>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</si>
  <si>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</si>
  <si>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</si>
  <si>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</si>
  <si>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</si>
  <si>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</si>
  <si>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</si>
  <si>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</si>
  <si>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</si>
  <si>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</si>
  <si>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</si>
  <si>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</si>
  <si>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</si>
  <si>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</si>
  <si>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</si>
  <si>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</si>
  <si>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</si>
  <si>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</si>
  <si>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</si>
  <si>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</si>
  <si>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</si>
  <si>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</si>
  <si>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</si>
  <si>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</si>
  <si>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</si>
  <si>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</si>
  <si>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</si>
  <si>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</si>
  <si>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</si>
  <si>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</si>
  <si>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</si>
  <si>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</si>
  <si>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</si>
  <si>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</si>
  <si>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</si>
  <si>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</si>
  <si>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</si>
  <si>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</si>
  <si>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</si>
  <si>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</si>
  <si>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</si>
  <si>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</si>
  <si>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</si>
  <si>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</si>
  <si>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</si>
  <si>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</si>
  <si>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</si>
  <si>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</si>
  <si>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</si>
  <si>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</si>
  <si>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</si>
  <si>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</si>
  <si>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</si>
  <si>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</si>
  <si>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</si>
  <si>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</si>
  <si>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</si>
  <si>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</si>
  <si>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</si>
  <si>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</si>
  <si>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</si>
  <si>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</si>
  <si>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</si>
  <si>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</si>
  <si>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</si>
  <si>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</si>
  <si>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</si>
  <si>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</si>
  <si>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</si>
  <si>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</si>
  <si>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</si>
  <si>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</si>
  <si>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</si>
  <si>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</si>
  <si>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</si>
  <si>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</si>
  <si>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</si>
  <si>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</si>
  <si>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</si>
  <si>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</si>
  <si>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</si>
  <si>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</si>
  <si>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</si>
  <si>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</si>
  <si>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</si>
  <si>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</si>
  <si>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</si>
  <si>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</si>
  <si>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</si>
  <si>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</si>
  <si>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</si>
  <si>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</si>
  <si>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</si>
  <si>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</si>
  <si>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</si>
  <si>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</si>
  <si>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</si>
  <si>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</si>
  <si>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</si>
  <si>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</si>
  <si>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</si>
  <si>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</si>
  <si>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</si>
  <si>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</si>
  <si>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</si>
  <si>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</si>
  <si>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</si>
  <si>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</si>
  <si>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</si>
  <si>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</si>
  <si>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</si>
  <si>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</si>
  <si>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</si>
  <si>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</si>
  <si>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</si>
  <si>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</si>
  <si>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</si>
  <si>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</si>
  <si>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</si>
  <si>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</si>
  <si>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</si>
  <si>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</si>
  <si>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</si>
  <si>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</si>
  <si>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</si>
  <si>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</si>
  <si>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</si>
  <si>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</si>
  <si>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</si>
  <si>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</si>
  <si>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</si>
  <si>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</si>
  <si>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</si>
  <si>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</si>
  <si>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</si>
  <si>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</si>
  <si>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</si>
  <si>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</si>
  <si>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</si>
  <si>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</si>
  <si>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</si>
  <si>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</si>
  <si>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</si>
  <si>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</si>
  <si>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</si>
  <si>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</si>
  <si>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</si>
  <si>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</si>
  <si>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</si>
  <si>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</si>
  <si>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</si>
  <si>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</si>
  <si>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</si>
  <si>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</si>
  <si>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</si>
  <si>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</si>
  <si>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</si>
  <si>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</si>
  <si>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</si>
  <si>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</si>
  <si>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</si>
  <si>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</si>
  <si>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</si>
  <si>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</si>
  <si>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</si>
  <si>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</si>
  <si>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</si>
  <si>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</si>
  <si>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</si>
  <si>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</si>
  <si>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</si>
  <si>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</si>
  <si>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</si>
  <si>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</si>
  <si>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</si>
  <si>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</si>
  <si>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</si>
  <si>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</si>
  <si>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</si>
  <si>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</si>
  <si>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</si>
  <si>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</si>
  <si>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</si>
  <si>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</si>
  <si>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</si>
  <si>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</si>
  <si>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</si>
  <si>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</si>
  <si>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</si>
  <si>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</si>
  <si>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</si>
  <si>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</si>
  <si>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</si>
  <si>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</si>
  <si>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</si>
  <si>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</si>
  <si>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</si>
  <si>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</si>
  <si>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</si>
  <si>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</si>
  <si>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</si>
  <si>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</si>
  <si>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</si>
  <si>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</si>
  <si>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</si>
  <si>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</si>
  <si>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</si>
  <si>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</si>
  <si>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</si>
  <si>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</si>
  <si>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</si>
  <si>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</si>
  <si>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</si>
  <si>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</si>
  <si>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</si>
  <si>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</si>
  <si>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</si>
  <si>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</si>
  <si>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</si>
  <si>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</si>
  <si>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</si>
  <si>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</si>
  <si>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</si>
  <si>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</si>
  <si>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</si>
  <si>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</si>
  <si>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</si>
  <si>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</si>
  <si>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</si>
  <si>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</si>
  <si>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</si>
  <si>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</si>
  <si>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</si>
  <si>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</si>
  <si>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</si>
  <si>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</si>
  <si>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</si>
  <si>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</si>
  <si>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</si>
  <si>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</si>
  <si>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</si>
  <si>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</si>
  <si>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</si>
  <si>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</si>
  <si>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</si>
  <si>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</si>
  <si>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</si>
  <si>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</si>
  <si>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</si>
  <si>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</si>
  <si>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</si>
  <si>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</si>
  <si>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</si>
  <si>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</si>
  <si>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</si>
  <si>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</si>
  <si>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</si>
  <si>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</si>
  <si>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</si>
  <si>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</si>
  <si>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</si>
  <si>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</si>
  <si>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</si>
  <si>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</si>
  <si>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</si>
  <si>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</si>
  <si>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</si>
  <si>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</si>
  <si>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</si>
  <si>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</si>
  <si>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</si>
  <si>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</si>
  <si>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</si>
  <si>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</si>
  <si>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</si>
  <si>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</si>
  <si>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</si>
  <si>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</si>
  <si>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</si>
  <si>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</si>
  <si>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</si>
  <si>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</si>
  <si>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</si>
  <si>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</si>
  <si>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</si>
  <si>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</si>
  <si>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</si>
  <si>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</si>
  <si>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</si>
  <si>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</si>
  <si>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</si>
  <si>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</si>
  <si>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</si>
  <si>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</si>
  <si>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</si>
  <si>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</si>
  <si>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</si>
  <si>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</si>
  <si>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</si>
  <si>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</si>
  <si>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</si>
  <si>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</si>
  <si>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</si>
  <si>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</si>
  <si>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</si>
  <si>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</si>
  <si>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</si>
  <si>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</si>
  <si>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</si>
  <si>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</si>
  <si>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</si>
  <si>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</si>
  <si>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</si>
  <si>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</si>
  <si>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</si>
  <si>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</si>
  <si>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</si>
  <si>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</si>
  <si>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</si>
  <si>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</si>
  <si>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</si>
  <si>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</si>
  <si>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</si>
  <si>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</si>
  <si>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</si>
  <si>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</si>
  <si>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</si>
  <si>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</si>
  <si>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</si>
  <si>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</si>
  <si>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</si>
  <si>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</si>
  <si>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</si>
  <si>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</si>
  <si>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</si>
  <si>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</si>
  <si>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</si>
  <si>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</si>
  <si>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</si>
  <si>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</si>
  <si>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</si>
  <si>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</si>
  <si>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</si>
  <si>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</si>
  <si>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</si>
  <si>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</si>
  <si>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</si>
  <si>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</si>
  <si>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</si>
  <si>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</si>
  <si>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</si>
  <si>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</si>
  <si>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</si>
  <si>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</si>
  <si>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</si>
  <si>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</si>
  <si>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</si>
  <si>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</si>
  <si>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</si>
  <si>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</si>
  <si>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</si>
  <si>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</si>
  <si>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</si>
  <si>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</si>
  <si>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</si>
  <si>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</si>
  <si>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</si>
  <si>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</si>
  <si>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</si>
  <si>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</si>
  <si>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</si>
  <si>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</si>
  <si>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</si>
  <si>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</si>
  <si>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</si>
  <si>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</si>
  <si>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</si>
  <si>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</si>
  <si>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</si>
  <si>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</si>
  <si>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</si>
  <si>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</si>
  <si>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</si>
  <si>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</si>
  <si>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</si>
  <si>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</si>
  <si>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</si>
  <si>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</si>
  <si>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</si>
  <si>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</si>
  <si>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</si>
  <si>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</si>
  <si>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</si>
  <si>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</si>
  <si>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</si>
  <si>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</si>
  <si>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</si>
  <si>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</si>
  <si>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</si>
  <si>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</si>
  <si>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</si>
  <si>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</si>
  <si>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</si>
  <si>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</si>
  <si>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</si>
  <si>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</si>
  <si>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</si>
  <si>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</si>
  <si>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</si>
  <si>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</si>
  <si>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</si>
  <si>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</si>
  <si>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</si>
  <si>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</si>
  <si>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</si>
  <si>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</si>
  <si>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</si>
  <si>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</si>
  <si>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</si>
  <si>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</si>
  <si>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</si>
  <si>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</si>
  <si>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</si>
  <si>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</si>
  <si>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</si>
  <si>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</si>
  <si>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</si>
  <si>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</si>
  <si>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</si>
  <si>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</si>
  <si>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</si>
  <si>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</si>
  <si>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</si>
  <si>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</si>
  <si>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</si>
  <si>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</si>
  <si>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</si>
  <si>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</si>
  <si>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</si>
  <si>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</si>
  <si>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</si>
  <si>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</si>
  <si>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</si>
  <si>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</si>
  <si>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</si>
  <si>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</si>
  <si>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</si>
  <si>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</si>
  <si>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</si>
  <si>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</si>
  <si>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</si>
  <si>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</si>
  <si>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</si>
  <si>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</si>
  <si>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</si>
  <si>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</si>
  <si>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</si>
  <si>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</si>
  <si>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</si>
  <si>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</si>
  <si>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</si>
  <si>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</si>
  <si>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</si>
  <si>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</si>
  <si>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</si>
  <si>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</si>
  <si>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</si>
  <si>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</si>
  <si>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</si>
  <si>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</si>
  <si>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</si>
  <si>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</si>
  <si>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</si>
  <si>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</si>
  <si>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</si>
  <si>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</si>
  <si>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</si>
  <si>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</si>
  <si>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</si>
  <si>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</si>
  <si>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</si>
  <si>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</si>
  <si>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</si>
  <si>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</si>
  <si>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</si>
  <si>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</si>
  <si>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</si>
  <si>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</si>
  <si>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</si>
  <si>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</si>
  <si>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</si>
  <si>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</si>
  <si>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</si>
  <si>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</si>
  <si>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</si>
  <si>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</si>
  <si>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</si>
  <si>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</si>
  <si>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</si>
  <si>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</si>
  <si>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</si>
  <si>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</si>
  <si>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</si>
  <si>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</si>
  <si>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</si>
  <si>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</si>
  <si>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</si>
  <si>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</si>
  <si>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</si>
  <si>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</si>
  <si>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</si>
  <si>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</si>
  <si>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</si>
  <si>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</si>
  <si>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</si>
  <si>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</si>
  <si>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</si>
  <si>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</si>
  <si>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</si>
  <si>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</si>
  <si>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</si>
  <si>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</si>
  <si>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</si>
  <si>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</si>
  <si>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</si>
  <si>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</si>
  <si>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</si>
  <si>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</si>
  <si>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</si>
  <si>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</si>
  <si>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</si>
  <si>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</si>
  <si>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</si>
  <si>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</si>
  <si>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</si>
  <si>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</si>
  <si>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</si>
  <si>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</si>
  <si>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</si>
  <si>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</si>
  <si>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</si>
  <si>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</si>
  <si>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</si>
  <si>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</si>
  <si>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</si>
  <si>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</si>
  <si>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</si>
  <si>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</si>
  <si>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</si>
  <si>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</si>
  <si>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</si>
  <si>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</si>
  <si>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</si>
  <si>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</si>
  <si>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</si>
  <si>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</si>
  <si>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</si>
  <si>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</si>
  <si>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</si>
  <si>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</si>
  <si>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</si>
  <si>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</si>
  <si>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</si>
  <si>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</si>
  <si>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</si>
  <si>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</si>
  <si>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</si>
  <si>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</si>
  <si>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</si>
  <si>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</si>
  <si>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</si>
  <si>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</si>
  <si>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</si>
  <si>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</si>
  <si>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</si>
  <si>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</si>
  <si>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</si>
  <si>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</si>
  <si>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</si>
  <si>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</si>
  <si>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</si>
  <si>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</si>
  <si>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</si>
  <si>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</si>
  <si>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</si>
  <si>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</si>
  <si>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</si>
  <si>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</si>
  <si>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</si>
  <si>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</si>
  <si>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</si>
  <si>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</si>
  <si>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</si>
  <si>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</si>
  <si>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</si>
  <si>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</si>
  <si>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</si>
  <si>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</si>
  <si>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</si>
  <si>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</si>
  <si>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</si>
  <si>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</si>
  <si>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</si>
  <si>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</si>
  <si>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</si>
  <si>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</si>
  <si>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</si>
  <si>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</si>
  <si>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</si>
  <si>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</si>
  <si>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</si>
  <si>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</si>
  <si>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</si>
  <si>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</si>
  <si>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</si>
  <si>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</si>
  <si>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</si>
  <si>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</si>
  <si>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</si>
  <si>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</si>
  <si>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</si>
  <si>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</si>
  <si>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</si>
  <si>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</si>
  <si>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</si>
  <si>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</si>
  <si>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</si>
  <si>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</si>
  <si>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</si>
  <si>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</si>
  <si>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</si>
  <si>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</si>
  <si>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</si>
  <si>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</si>
  <si>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</si>
  <si>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</si>
  <si>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</si>
  <si>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</si>
  <si>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</si>
  <si>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</si>
  <si>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</si>
  <si>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</si>
  <si>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</si>
  <si>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</si>
  <si>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</si>
  <si>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</si>
  <si>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</si>
  <si>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</si>
  <si>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</si>
  <si>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</si>
  <si>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</si>
  <si>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</si>
  <si>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</si>
  <si>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</si>
  <si>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</si>
  <si>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</si>
  <si>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</si>
  <si>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</si>
  <si>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</si>
  <si>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</si>
  <si>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</si>
  <si>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</si>
  <si>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</si>
  <si>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</si>
  <si>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</si>
  <si>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</si>
  <si>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</si>
  <si>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</si>
  <si>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</si>
  <si>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</si>
  <si>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</si>
  <si>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</si>
  <si>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</si>
  <si>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</si>
  <si>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</si>
  <si>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</si>
  <si>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</si>
  <si>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</si>
  <si>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</si>
  <si>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</si>
  <si>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</si>
  <si>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</si>
  <si>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</si>
  <si>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</si>
  <si>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</si>
  <si>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</si>
  <si>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</si>
  <si>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</si>
  <si>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</si>
  <si>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</si>
  <si>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</si>
  <si>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</si>
  <si>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</si>
  <si>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</si>
  <si>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</si>
  <si>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</si>
  <si>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</si>
  <si>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</si>
  <si>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</si>
  <si>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</si>
  <si>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</si>
  <si>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</si>
  <si>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</si>
  <si>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</si>
  <si>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</si>
  <si>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</si>
  <si>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</si>
  <si>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</si>
  <si>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</si>
  <si>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</si>
  <si>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</si>
  <si>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</si>
  <si>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</si>
  <si>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</si>
  <si>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</si>
  <si>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</si>
  <si>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</si>
  <si>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</si>
  <si>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</si>
  <si>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</si>
  <si>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</si>
  <si>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</si>
  <si>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</si>
  <si>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</si>
  <si>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</si>
  <si>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</si>
  <si>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</si>
  <si>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</si>
  <si>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</si>
  <si>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</si>
  <si>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</si>
  <si>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</si>
  <si>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</si>
  <si>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</si>
  <si>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</si>
  <si>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</si>
  <si>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</si>
  <si>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</si>
  <si>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</si>
  <si>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</si>
  <si>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</si>
  <si>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</si>
  <si>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</si>
  <si>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</si>
  <si>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</si>
  <si>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</si>
  <si>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</si>
  <si>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</si>
  <si>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</si>
  <si>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</si>
  <si>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</si>
  <si>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</si>
  <si>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</si>
  <si>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</si>
  <si>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</si>
  <si>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</si>
  <si>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</si>
  <si>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</si>
  <si>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</si>
  <si>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</si>
  <si>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</si>
  <si>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</si>
  <si>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</si>
  <si>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</si>
  <si>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</si>
  <si>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</si>
  <si>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</si>
  <si>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</si>
  <si>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</si>
  <si>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</si>
  <si>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</si>
  <si>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</si>
  <si>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</si>
  <si>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</si>
  <si>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</si>
  <si>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</si>
  <si>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</si>
  <si>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</si>
  <si>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</si>
  <si>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</si>
  <si>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</si>
  <si>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</si>
  <si>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</si>
  <si>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</si>
  <si>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</si>
  <si>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</si>
  <si>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</si>
  <si>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</si>
  <si>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</si>
  <si>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</si>
  <si>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</si>
  <si>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</si>
  <si>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</si>
  <si>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</si>
  <si>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</si>
  <si>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</si>
  <si>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</si>
  <si>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</si>
  <si>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</si>
  <si>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</si>
  <si>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</si>
  <si>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</si>
  <si>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</si>
  <si>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</si>
  <si>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</si>
  <si>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</si>
  <si>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</si>
  <si>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</si>
  <si>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</si>
  <si>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</si>
  <si>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</si>
  <si>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</si>
  <si>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</si>
  <si>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</si>
  <si>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</si>
  <si>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</si>
  <si>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</si>
  <si>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</si>
  <si>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</si>
  <si>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</si>
  <si>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</si>
  <si>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</si>
  <si>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</si>
  <si>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</si>
  <si>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</si>
  <si>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</si>
  <si>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</si>
  <si>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</si>
  <si>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</si>
  <si>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</si>
  <si>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</si>
  <si>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</si>
  <si>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</si>
  <si>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</si>
  <si>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</si>
  <si>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</si>
  <si>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</si>
  <si>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</si>
  <si>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</si>
  <si>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</si>
  <si>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</si>
  <si>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</si>
  <si>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</si>
  <si>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</si>
  <si>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</si>
  <si>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</si>
  <si>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</si>
  <si>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</si>
  <si>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</si>
  <si>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</si>
  <si>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</si>
  <si>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</si>
  <si>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</si>
  <si>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</si>
  <si>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</si>
  <si>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</si>
  <si>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</si>
  <si>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</si>
  <si>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</si>
  <si>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</si>
  <si>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</si>
  <si>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</si>
  <si>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</si>
  <si>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</si>
  <si>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</si>
  <si>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</si>
  <si>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</si>
  <si>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</si>
  <si>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</si>
  <si>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</si>
  <si>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</si>
  <si>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</si>
  <si>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</si>
  <si>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</si>
  <si>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</si>
  <si>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</si>
  <si>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</si>
  <si>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</si>
  <si>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</si>
  <si>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</si>
  <si>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</si>
  <si>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</si>
  <si>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</si>
  <si>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</si>
  <si>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</si>
  <si>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</si>
  <si>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</si>
  <si>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</si>
  <si>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</si>
  <si>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</si>
  <si>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</si>
  <si>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</si>
  <si>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</si>
  <si>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</si>
  <si>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</si>
  <si>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</si>
  <si>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</si>
  <si>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</si>
  <si>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</si>
  <si>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</si>
  <si>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</si>
  <si>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</si>
  <si>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</si>
  <si>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</si>
  <si>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</si>
  <si>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</si>
  <si>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</si>
  <si>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</si>
  <si>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</si>
  <si>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</si>
  <si>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</si>
  <si>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</si>
  <si>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</si>
  <si>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</si>
  <si>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</si>
  <si>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</si>
  <si>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</si>
  <si>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</si>
  <si>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</si>
  <si>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</si>
  <si>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</si>
  <si>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</si>
  <si>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</si>
  <si>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</si>
  <si>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</si>
  <si>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</si>
  <si>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</si>
  <si>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</si>
  <si>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</si>
  <si>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</si>
  <si>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</si>
  <si>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</si>
  <si>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</si>
  <si>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</si>
  <si>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</si>
  <si>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</si>
  <si>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</si>
  <si>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</si>
  <si>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</si>
  <si>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</si>
  <si>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</si>
  <si>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</si>
  <si>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</si>
  <si>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</si>
  <si>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</si>
  <si>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</si>
  <si>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</si>
  <si>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</si>
  <si>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</si>
  <si>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</si>
  <si>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</si>
  <si>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</si>
  <si>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</si>
  <si>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</si>
  <si>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</si>
  <si>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</si>
  <si>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</si>
  <si>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</si>
  <si>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</si>
  <si>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</si>
  <si>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</si>
  <si>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</si>
  <si>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</si>
  <si>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</si>
  <si>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</si>
  <si>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</si>
  <si>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</si>
  <si>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</si>
  <si>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</si>
  <si>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</si>
  <si>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</si>
  <si>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</si>
  <si>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</si>
  <si>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</si>
  <si>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</si>
  <si>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</si>
  <si>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</si>
  <si>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</si>
  <si>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</si>
  <si>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</si>
  <si>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</si>
  <si>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</si>
  <si>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</si>
  <si>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</si>
  <si>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</si>
  <si>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</si>
  <si>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</si>
  <si>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</si>
  <si>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</si>
  <si>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</si>
  <si>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</si>
  <si>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</si>
  <si>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</si>
  <si>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</si>
  <si>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</si>
  <si>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</si>
  <si>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</si>
  <si>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</si>
  <si>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</si>
  <si>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</si>
  <si>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</si>
  <si>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</si>
  <si>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</si>
  <si>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</si>
  <si>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</si>
  <si>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</si>
  <si>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</si>
  <si>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</si>
  <si>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</si>
  <si>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</si>
  <si>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</si>
  <si>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</si>
  <si>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</si>
  <si>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</si>
  <si>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</si>
  <si>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</si>
  <si>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</si>
  <si>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</si>
  <si>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</si>
  <si>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</si>
  <si>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</si>
  <si>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</si>
  <si>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</si>
  <si>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</si>
  <si>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</si>
  <si>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</si>
  <si>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</si>
  <si>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</si>
  <si>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</si>
  <si>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</si>
  <si>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</si>
  <si>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</si>
  <si>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</si>
  <si>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</si>
  <si>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</si>
  <si>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</si>
  <si>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</si>
  <si>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</si>
  <si>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</si>
  <si>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</si>
  <si>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</si>
  <si>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</si>
  <si>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</si>
  <si>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</si>
  <si>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</si>
  <si>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</si>
  <si>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</si>
  <si>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</si>
  <si>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</si>
  <si>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</si>
  <si>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</si>
  <si>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</si>
  <si>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</si>
  <si>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</si>
  <si>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</si>
  <si>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</si>
  <si>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</si>
  <si>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</si>
  <si>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</si>
  <si>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</si>
  <si>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</si>
  <si>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</si>
  <si>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</si>
  <si>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</si>
  <si>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</si>
  <si>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</si>
  <si>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</si>
  <si>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</si>
  <si>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</si>
  <si>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</si>
  <si>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</si>
  <si>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</si>
  <si>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</si>
  <si>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</si>
  <si>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</si>
  <si>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</si>
  <si>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</si>
  <si>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</si>
  <si>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</si>
  <si>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</si>
  <si>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</si>
  <si>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</si>
  <si>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</si>
  <si>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</si>
  <si>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</si>
  <si>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</si>
  <si>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</si>
  <si>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</si>
  <si>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</si>
  <si>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</si>
  <si>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</si>
  <si>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</si>
  <si>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</si>
  <si>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</si>
  <si>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</si>
  <si>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</si>
  <si>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</si>
  <si>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</si>
  <si>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</si>
  <si>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</si>
  <si>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</si>
  <si>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</si>
  <si>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</si>
  <si>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</si>
  <si>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</si>
  <si>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</si>
  <si>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</si>
  <si>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</si>
  <si>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</si>
  <si>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</si>
  <si>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</si>
  <si>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</si>
  <si>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</si>
  <si>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</si>
  <si>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</si>
  <si>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</si>
  <si>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</si>
  <si>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</si>
  <si>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</si>
  <si>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</si>
  <si>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</si>
  <si>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</si>
  <si>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</si>
  <si>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</si>
  <si>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</si>
  <si>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</si>
  <si>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</si>
  <si>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</si>
  <si>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</si>
  <si>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</si>
  <si>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</si>
  <si>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</si>
  <si>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</si>
  <si>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</si>
  <si>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</si>
  <si>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</si>
  <si>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</si>
  <si>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</si>
  <si>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</si>
  <si>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</si>
  <si>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</si>
  <si>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</si>
  <si>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</si>
  <si>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</si>
  <si>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</si>
  <si>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</si>
  <si>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</si>
  <si>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</si>
  <si>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</si>
  <si>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</si>
  <si>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</si>
  <si>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</si>
  <si>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</si>
  <si>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</si>
  <si>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</si>
  <si>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</si>
  <si>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</si>
  <si>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</si>
  <si>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</si>
  <si>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</si>
  <si>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</si>
  <si>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</si>
  <si>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</si>
  <si>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</si>
  <si>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</si>
  <si>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</si>
  <si>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</si>
  <si>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</si>
  <si>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</si>
  <si>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</si>
  <si>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</si>
  <si>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</si>
  <si>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</si>
  <si>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</si>
  <si>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</si>
  <si>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</si>
  <si>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</si>
  <si>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</si>
  <si>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</si>
  <si>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</si>
  <si>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</si>
  <si>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</si>
  <si>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</si>
  <si>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</si>
  <si>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</si>
  <si>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</si>
  <si>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</si>
  <si>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</si>
  <si>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</si>
  <si>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</si>
  <si>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</si>
  <si>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</si>
  <si>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</si>
  <si>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</si>
  <si>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</si>
  <si>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</si>
  <si>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</si>
  <si>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</si>
  <si>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</si>
  <si>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</si>
  <si>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</si>
  <si>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</si>
  <si>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</si>
  <si>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</si>
  <si>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</si>
  <si>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</si>
  <si>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</si>
  <si>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</si>
  <si>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</si>
  <si>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</si>
  <si>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</si>
  <si>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</si>
  <si>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</si>
  <si>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</si>
  <si>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</si>
  <si>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</si>
  <si>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</si>
  <si>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</si>
  <si>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</si>
  <si>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</si>
  <si>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</si>
  <si>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</si>
  <si>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</si>
  <si>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</si>
  <si>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</si>
  <si>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</si>
  <si>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</si>
  <si>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</si>
  <si>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</si>
  <si>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</si>
  <si>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</si>
  <si>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</si>
  <si>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</si>
  <si>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</si>
  <si>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</si>
  <si>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</si>
  <si>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</si>
  <si>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</si>
  <si>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</si>
  <si>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</si>
  <si>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</si>
  <si>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</si>
  <si>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</si>
  <si>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</si>
  <si>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</si>
  <si>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</si>
  <si>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</si>
  <si>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</si>
  <si>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</si>
  <si>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</si>
  <si>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</si>
  <si>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</si>
  <si>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</si>
  <si>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</si>
  <si>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</si>
  <si>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</si>
  <si>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</si>
  <si>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</si>
  <si>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</si>
  <si>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</si>
  <si>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</si>
  <si>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</si>
  <si>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</si>
  <si>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</si>
  <si>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</si>
  <si>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</si>
  <si>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</si>
  <si>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</si>
  <si>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</si>
  <si>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</si>
  <si>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</si>
  <si>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</si>
  <si>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</si>
  <si>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</si>
  <si>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</si>
  <si>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</si>
  <si>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</si>
  <si>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</si>
  <si>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</si>
  <si>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</si>
  <si>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</si>
  <si>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</si>
  <si>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</si>
  <si>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</si>
  <si>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</si>
  <si>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</si>
  <si>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</si>
  <si>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</si>
  <si>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</si>
  <si>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</si>
  <si>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</si>
  <si>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</si>
  <si>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</si>
  <si>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</si>
  <si>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</si>
  <si>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</si>
  <si>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</si>
  <si>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</si>
  <si>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</si>
  <si>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</si>
  <si>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</si>
  <si>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</si>
  <si>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</si>
  <si>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</si>
  <si>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</si>
  <si>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</si>
  <si>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</si>
  <si>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</si>
  <si>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</si>
  <si>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</si>
  <si>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</si>
  <si>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</si>
  <si>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</si>
  <si>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</si>
  <si>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</si>
  <si>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</si>
  <si>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</si>
  <si>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</si>
  <si>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</si>
  <si>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</si>
  <si>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</si>
  <si>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</si>
  <si>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</si>
  <si>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</si>
  <si>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</si>
  <si>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</si>
  <si>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</si>
  <si>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</si>
  <si>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</si>
  <si>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</si>
  <si>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</si>
  <si>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</si>
  <si>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</si>
  <si>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</si>
  <si>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</si>
  <si>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</si>
  <si>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</si>
  <si>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</si>
  <si>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</si>
  <si>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</si>
  <si>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</si>
  <si>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</si>
  <si>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</si>
  <si>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</si>
  <si>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</si>
  <si>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</si>
  <si>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</si>
  <si>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</si>
  <si>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</si>
  <si>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</si>
  <si>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</si>
  <si>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</si>
  <si>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</si>
  <si>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</si>
  <si>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</si>
  <si>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</si>
  <si>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</si>
  <si>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</si>
  <si>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</si>
  <si>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</si>
  <si>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</si>
  <si>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</si>
  <si>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</si>
  <si>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</si>
  <si>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</si>
  <si>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</si>
  <si>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</si>
  <si>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</si>
  <si>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</si>
  <si>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</si>
  <si>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</si>
  <si>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</si>
  <si>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</si>
  <si>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</si>
  <si>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</si>
  <si>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</si>
  <si>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</si>
  <si>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</si>
  <si>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</si>
  <si>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</si>
  <si>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</si>
  <si>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</si>
  <si>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</si>
  <si>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</si>
  <si>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</si>
  <si>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</si>
  <si>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</si>
  <si>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</si>
  <si>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</si>
  <si>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</si>
  <si>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</si>
  <si>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</si>
  <si>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</si>
  <si>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</si>
  <si>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</si>
  <si>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</si>
  <si>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</si>
  <si>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</si>
  <si>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</si>
  <si>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</si>
  <si>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</si>
  <si>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</si>
  <si>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</si>
  <si>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</si>
  <si>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</si>
  <si>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</si>
  <si>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</si>
  <si>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</si>
  <si>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</si>
  <si>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</si>
  <si>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</si>
  <si>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</si>
  <si>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</si>
  <si>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</si>
  <si>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</si>
  <si>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</si>
  <si>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</si>
  <si>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</si>
  <si>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</si>
  <si>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</si>
  <si>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</si>
  <si>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</si>
  <si>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</si>
  <si>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</si>
  <si>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</si>
  <si>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</si>
  <si>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</si>
  <si>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</si>
  <si>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</si>
  <si>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</si>
  <si>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</si>
  <si>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</si>
  <si>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</si>
  <si>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</si>
  <si>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</si>
  <si>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</si>
  <si>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</si>
  <si>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</si>
  <si>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</si>
  <si>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</si>
  <si>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</si>
  <si>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</si>
  <si>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</si>
  <si>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</si>
  <si>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</si>
  <si>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</si>
  <si>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</si>
  <si>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</si>
  <si>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</si>
  <si>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</si>
  <si>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</si>
  <si>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</si>
  <si>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</si>
  <si>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</si>
  <si>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</si>
  <si>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</si>
  <si>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</si>
  <si>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</si>
  <si>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</si>
  <si>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</si>
  <si>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</si>
  <si>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</si>
  <si>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</si>
  <si>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</si>
  <si>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</si>
  <si>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</si>
  <si>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</si>
  <si>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</si>
  <si>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</si>
  <si>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</si>
  <si>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</si>
  <si>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</si>
  <si>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</si>
  <si>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</si>
  <si>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</si>
  <si>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</si>
  <si>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</si>
  <si>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</si>
  <si>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</si>
  <si>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</si>
  <si>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</si>
  <si>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</si>
  <si>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</si>
  <si>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</si>
  <si>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</si>
  <si>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</si>
  <si>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</si>
  <si>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</si>
  <si>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</si>
  <si>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</si>
  <si>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</si>
  <si>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</si>
  <si>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</si>
  <si>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</si>
  <si>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</si>
  <si>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</si>
  <si>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</si>
  <si>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</si>
  <si>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</si>
  <si>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</si>
  <si>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</si>
  <si>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</si>
  <si>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</si>
  <si>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</si>
  <si>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</si>
  <si>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</si>
  <si>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</si>
  <si>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</si>
  <si>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</si>
  <si>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</si>
  <si>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</si>
  <si>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</si>
  <si>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</si>
  <si>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</si>
  <si>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</si>
  <si>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</si>
  <si>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</si>
  <si>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</si>
  <si>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</si>
  <si>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</si>
  <si>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</si>
  <si>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</si>
  <si>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</si>
  <si>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</si>
  <si>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</si>
  <si>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</si>
  <si>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</si>
  <si>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</si>
  <si>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</si>
  <si>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</si>
  <si>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</si>
  <si>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</si>
  <si>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</si>
  <si>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</si>
  <si>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</si>
  <si>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</si>
  <si>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</si>
  <si>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</si>
  <si>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</si>
  <si>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</si>
  <si>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</si>
  <si>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</si>
  <si>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</si>
  <si>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</si>
  <si>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</si>
  <si>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</si>
  <si>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</si>
  <si>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</si>
  <si>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</si>
  <si>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</si>
  <si>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</si>
  <si>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</si>
  <si>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</si>
  <si>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</si>
  <si>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</si>
  <si>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</si>
  <si>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</si>
  <si>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</si>
  <si>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</si>
  <si>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</si>
  <si>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</si>
  <si>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</si>
  <si>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</si>
  <si>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</si>
  <si>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</si>
  <si>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</si>
  <si>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</si>
  <si>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</si>
  <si>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</si>
  <si>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</si>
  <si>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</si>
  <si>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</si>
  <si>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</si>
  <si>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</si>
  <si>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</si>
  <si>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</si>
  <si>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</si>
  <si>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</si>
  <si>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</si>
  <si>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</si>
  <si>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</si>
  <si>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</si>
  <si>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</si>
  <si>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</si>
  <si>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</si>
  <si>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</si>
  <si>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</si>
  <si>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</si>
  <si>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</si>
  <si>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</si>
  <si>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</si>
  <si>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</si>
  <si>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</si>
  <si>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</si>
  <si>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</si>
  <si>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</si>
  <si>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</si>
  <si>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</si>
  <si>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</si>
  <si>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</si>
  <si>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</si>
  <si>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</si>
  <si>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</si>
  <si>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</si>
  <si>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</si>
  <si>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</si>
  <si>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</si>
  <si>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</si>
  <si>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</si>
  <si>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</si>
  <si>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</si>
  <si>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</si>
  <si>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</si>
  <si>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</si>
  <si>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</si>
  <si>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</si>
  <si>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</si>
  <si>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</si>
  <si>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</si>
  <si>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</si>
  <si>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</si>
  <si>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</si>
  <si>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</si>
  <si>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</si>
  <si>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</si>
  <si>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</si>
  <si>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</si>
  <si>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</si>
  <si>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</si>
  <si>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</si>
  <si>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</si>
  <si>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</si>
  <si>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</si>
  <si>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</si>
  <si>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</si>
  <si>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</si>
  <si>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</si>
  <si>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</si>
  <si>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</si>
  <si>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</si>
  <si>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</si>
  <si>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</si>
  <si>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</si>
  <si>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</si>
  <si>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</si>
  <si>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</si>
  <si>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</si>
  <si>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</si>
  <si>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</si>
  <si>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</si>
  <si>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</si>
  <si>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</si>
  <si>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</si>
  <si>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</si>
  <si>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</si>
  <si>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</si>
  <si>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</si>
  <si>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</si>
  <si>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</si>
  <si>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</si>
  <si>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</si>
  <si>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</si>
  <si>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</si>
  <si>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</si>
  <si>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</si>
  <si>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</si>
  <si>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</si>
  <si>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</si>
  <si>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</si>
  <si>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</si>
  <si>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</si>
  <si>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</si>
  <si>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</si>
  <si>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</si>
  <si>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</si>
  <si>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</si>
  <si>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</si>
  <si>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</si>
  <si>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</si>
  <si>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</si>
  <si>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</si>
  <si>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</si>
  <si>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</si>
  <si>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</si>
  <si>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</si>
  <si>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</si>
  <si>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</si>
  <si>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</si>
  <si>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</si>
  <si>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</si>
  <si>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</si>
  <si>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</si>
  <si>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</si>
  <si>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</si>
  <si>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</si>
  <si>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</si>
  <si>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</si>
  <si>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</si>
  <si>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</si>
  <si>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</si>
  <si>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</si>
  <si>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</si>
  <si>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</si>
  <si>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</si>
  <si>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</si>
  <si>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</si>
  <si>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</si>
  <si>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</si>
  <si>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</si>
  <si>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</si>
  <si>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</si>
  <si>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</si>
  <si>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</si>
  <si>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</si>
  <si>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</si>
  <si>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</si>
  <si>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</si>
  <si>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</si>
  <si>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</si>
  <si>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</si>
  <si>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</si>
  <si>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</si>
  <si>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</si>
  <si>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</si>
  <si>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</si>
  <si>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</si>
  <si>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</si>
  <si>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</si>
  <si>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</si>
  <si>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</si>
  <si>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</si>
  <si>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</si>
  <si>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</si>
  <si>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</si>
  <si>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</si>
  <si>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</si>
  <si>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</si>
  <si>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</si>
  <si>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</si>
  <si>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</si>
  <si>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</si>
  <si>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</si>
  <si>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</si>
  <si>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</si>
  <si>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</si>
  <si>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</si>
  <si>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</si>
  <si>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</si>
  <si>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</si>
  <si>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</si>
  <si>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</si>
  <si>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</si>
  <si>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</si>
  <si>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</si>
  <si>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</si>
  <si>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</si>
  <si>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</si>
  <si>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</si>
  <si>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</si>
  <si>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</si>
  <si>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</si>
  <si>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</si>
  <si>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</si>
  <si>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</si>
  <si>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</si>
  <si>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</si>
  <si>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</si>
  <si>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</si>
  <si>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</si>
  <si>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</si>
  <si>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</si>
  <si>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</si>
  <si>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</si>
  <si>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</si>
  <si>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</si>
  <si>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</si>
  <si>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</si>
  <si>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</si>
  <si>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</si>
  <si>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</si>
  <si>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</si>
  <si>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</si>
  <si>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</si>
  <si>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</si>
  <si>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</si>
  <si>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</si>
  <si>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</si>
  <si>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</si>
  <si>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</si>
  <si>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</si>
  <si>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</si>
  <si>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</si>
  <si>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</si>
  <si>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</si>
  <si>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</si>
  <si>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</si>
  <si>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</si>
  <si>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</si>
  <si>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</si>
  <si>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</si>
  <si>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</si>
  <si>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</si>
  <si>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</si>
  <si>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</si>
  <si>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</si>
  <si>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</si>
  <si>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</si>
  <si>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</si>
  <si>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</si>
  <si>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</si>
  <si>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</si>
  <si>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</si>
  <si>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</si>
  <si>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</si>
  <si>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</si>
  <si>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</si>
  <si>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</si>
  <si>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</si>
  <si>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</si>
  <si>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</si>
  <si>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</si>
  <si>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</si>
  <si>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</si>
  <si>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</si>
  <si>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</si>
  <si>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</si>
  <si>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</si>
  <si>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</si>
  <si>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</si>
  <si>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</si>
  <si>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</si>
  <si>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</si>
  <si>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</si>
  <si>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</si>
  <si>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</si>
  <si>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</si>
  <si>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</si>
  <si>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</si>
  <si>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</si>
  <si>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</si>
  <si>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</si>
  <si>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</si>
  <si>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</si>
  <si>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</si>
  <si>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</si>
  <si>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</si>
  <si>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</si>
  <si>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</si>
  <si>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</si>
  <si>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</si>
  <si>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</si>
  <si>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</si>
  <si>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</si>
  <si>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</si>
  <si>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</si>
  <si>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</si>
  <si>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</si>
  <si>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</si>
  <si>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</si>
  <si>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</si>
  <si>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</si>
  <si>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</si>
  <si>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</si>
  <si>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</si>
  <si>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</si>
  <si>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</si>
  <si>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</si>
  <si>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</si>
  <si>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</si>
  <si>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</si>
  <si>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</si>
  <si>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</si>
  <si>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</si>
  <si>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</si>
  <si>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</si>
  <si>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</si>
  <si>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</si>
  <si>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</si>
  <si>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</si>
  <si>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</si>
  <si>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</si>
  <si>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</si>
  <si>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</si>
  <si>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</si>
  <si>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</si>
  <si>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</si>
  <si>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</si>
  <si>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</si>
  <si>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</si>
  <si>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</si>
  <si>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</si>
  <si>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</si>
  <si>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</si>
  <si>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</si>
  <si>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</si>
  <si>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</si>
  <si>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</si>
  <si>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</si>
  <si>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</si>
  <si>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</si>
  <si>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</si>
  <si>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</si>
  <si>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</si>
  <si>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</si>
  <si>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</si>
  <si>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</si>
  <si>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</si>
  <si>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</si>
  <si>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</si>
  <si>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</si>
  <si>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</si>
  <si>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</si>
  <si>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</si>
  <si>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</si>
  <si>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</si>
  <si>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</si>
  <si>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</si>
  <si>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</si>
  <si>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</si>
  <si>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</si>
  <si>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</si>
  <si>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</si>
  <si>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</si>
  <si>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</si>
  <si>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</si>
  <si>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</si>
  <si>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</si>
  <si>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</si>
  <si>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</si>
  <si>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</si>
  <si>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</si>
  <si>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</si>
  <si>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</si>
  <si>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</si>
  <si>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</si>
  <si>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</si>
  <si>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</si>
  <si>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</si>
  <si>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</si>
  <si>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</si>
  <si>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</si>
  <si>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</si>
  <si>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</si>
  <si>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</si>
  <si>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</si>
  <si>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</si>
  <si>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</si>
  <si>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</si>
  <si>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</si>
  <si>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</si>
  <si>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</si>
  <si>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</si>
  <si>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</si>
  <si>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</si>
  <si>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</si>
  <si>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</si>
  <si>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</si>
  <si>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</si>
  <si>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</si>
  <si>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</si>
  <si>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</si>
  <si>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</si>
  <si>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</si>
  <si>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</si>
  <si>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</si>
  <si>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</si>
  <si>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</si>
  <si>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</si>
  <si>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</si>
  <si>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</si>
  <si>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</si>
  <si>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</si>
  <si>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</si>
  <si>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</si>
  <si>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</si>
  <si>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</si>
  <si>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</si>
  <si>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</si>
  <si>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</si>
  <si>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</si>
  <si>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</si>
  <si>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</si>
  <si>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</si>
  <si>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</si>
  <si>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</si>
  <si>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</si>
  <si>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</si>
  <si>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</si>
  <si>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</si>
  <si>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</si>
  <si>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</si>
  <si>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</si>
  <si>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</si>
  <si>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</si>
  <si>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</si>
  <si>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</si>
  <si>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</si>
  <si>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</si>
  <si>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</si>
  <si>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</si>
  <si>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</si>
  <si>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</si>
  <si>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</si>
  <si>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</si>
  <si>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</si>
  <si>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</si>
  <si>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</si>
  <si>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</si>
  <si>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</si>
  <si>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</si>
  <si>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</si>
  <si>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</si>
  <si>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</si>
  <si>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</si>
  <si>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</si>
  <si>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</si>
  <si>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</si>
  <si>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</si>
  <si>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</si>
  <si>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</si>
  <si>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</si>
  <si>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</si>
  <si>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</si>
  <si>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</si>
  <si>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</si>
  <si>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</si>
  <si>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</si>
  <si>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</si>
  <si>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</si>
  <si>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</si>
  <si>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</si>
  <si>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</si>
  <si>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</si>
  <si>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</si>
  <si>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</si>
  <si>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</si>
  <si>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</si>
  <si>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</si>
  <si>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</si>
  <si>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</si>
  <si>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</si>
  <si>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</si>
  <si>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</si>
  <si>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</si>
  <si>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</si>
  <si>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</si>
  <si>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</si>
  <si>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</si>
  <si>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</si>
  <si>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</si>
  <si>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</si>
  <si>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</si>
  <si>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</si>
  <si>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</si>
  <si>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</si>
  <si>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</si>
  <si>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</si>
  <si>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</si>
  <si>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</si>
  <si>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</si>
  <si>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</si>
  <si>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</si>
  <si>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</si>
  <si>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</si>
  <si>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</si>
  <si>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</si>
  <si>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</si>
  <si>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</si>
  <si>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</si>
  <si>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</si>
  <si>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</si>
  <si>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</si>
  <si>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</si>
  <si>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</si>
  <si>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</si>
  <si>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</si>
  <si>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</si>
  <si>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</si>
  <si>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</si>
  <si>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</si>
  <si>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</si>
  <si>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</si>
  <si>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</si>
  <si>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</si>
  <si>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</si>
  <si>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</si>
  <si>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</si>
  <si>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</si>
  <si>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</si>
  <si>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</si>
  <si>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</si>
  <si>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</si>
  <si>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</si>
  <si>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</si>
  <si>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</si>
  <si>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</si>
  <si>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</si>
  <si>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</si>
  <si>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</si>
  <si>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</si>
  <si>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</si>
  <si>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</si>
  <si>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</si>
  <si>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</si>
  <si>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</si>
  <si>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</si>
  <si>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</si>
  <si>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</si>
  <si>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</si>
  <si>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</si>
  <si>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</si>
  <si>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</si>
  <si>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</si>
  <si>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</si>
  <si>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</si>
  <si>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</si>
  <si>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</si>
  <si>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</si>
  <si>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</si>
  <si>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</si>
  <si>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</si>
  <si>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</si>
  <si>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</si>
  <si>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</si>
  <si>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</si>
  <si>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</si>
  <si>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</si>
  <si>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</si>
  <si>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</si>
  <si>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</si>
  <si>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</si>
  <si>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</si>
  <si>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</si>
  <si>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</si>
  <si>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</si>
  <si>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</si>
  <si>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</si>
  <si>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</si>
  <si>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</si>
  <si>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</si>
  <si>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</si>
  <si>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</si>
  <si>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</si>
  <si>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</si>
  <si>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</si>
  <si>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</si>
  <si>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</si>
  <si>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</si>
  <si>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</si>
  <si>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</si>
  <si>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</si>
  <si>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</si>
  <si>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</si>
  <si>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</si>
  <si>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</si>
  <si>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</si>
  <si>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</si>
  <si>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</si>
  <si>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</si>
  <si>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</si>
  <si>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</si>
  <si>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</si>
  <si>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</si>
  <si>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</si>
  <si>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</si>
  <si>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</si>
  <si>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</si>
  <si>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</si>
  <si>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</si>
  <si>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</si>
  <si>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</si>
  <si>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</si>
  <si>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</si>
  <si>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</si>
  <si>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</si>
  <si>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</si>
  <si>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</si>
  <si>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</si>
  <si>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</si>
  <si>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</si>
  <si>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</si>
  <si>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</si>
  <si>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</si>
  <si>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</si>
  <si>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</si>
  <si>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</si>
  <si>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</si>
  <si>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</si>
  <si>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</si>
  <si>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</si>
  <si>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</si>
  <si>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</si>
  <si>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</si>
  <si>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</si>
  <si>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</si>
  <si>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</si>
  <si>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</si>
  <si>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</si>
  <si>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</si>
  <si>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</si>
  <si>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</si>
  <si>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</si>
  <si>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</si>
  <si>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</si>
  <si>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</si>
  <si>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</si>
  <si>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</si>
  <si>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</si>
  <si>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</si>
  <si>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</si>
  <si>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</si>
  <si>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</si>
  <si>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</si>
  <si>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</si>
  <si>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</si>
  <si>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</si>
  <si>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</si>
  <si>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</si>
  <si>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</si>
  <si>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</si>
  <si>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</si>
  <si>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</si>
  <si>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</si>
  <si>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</si>
  <si>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</si>
  <si>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</si>
  <si>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</si>
  <si>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</si>
  <si>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</si>
  <si>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</si>
  <si>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</si>
  <si>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</si>
  <si>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</si>
  <si>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</si>
  <si>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</si>
  <si>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</si>
  <si>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</si>
  <si>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</si>
  <si>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</si>
  <si>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</si>
  <si>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</si>
  <si>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</si>
  <si>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</si>
  <si>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</si>
  <si>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</si>
  <si>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</si>
  <si>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</si>
  <si>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</si>
  <si>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</si>
  <si>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</si>
  <si>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</si>
  <si>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</si>
  <si>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</si>
  <si>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</si>
  <si>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</si>
  <si>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</si>
  <si>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</si>
  <si>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</si>
  <si>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</si>
  <si>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</si>
  <si>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</si>
  <si>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</si>
  <si>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</si>
  <si>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</si>
  <si>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</si>
  <si>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</si>
  <si>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</si>
  <si>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</si>
  <si>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</si>
  <si>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</si>
  <si>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</si>
  <si>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</si>
  <si>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</si>
  <si>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</si>
  <si>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</si>
  <si>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</si>
  <si>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</si>
  <si>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</si>
  <si>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</si>
  <si>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</si>
  <si>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</si>
  <si>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</si>
  <si>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</si>
  <si>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</si>
  <si>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</si>
  <si>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</si>
  <si>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</si>
  <si>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</si>
  <si>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</si>
  <si>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</si>
  <si>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</si>
  <si>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</si>
  <si>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</si>
  <si>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</si>
  <si>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</si>
  <si>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</si>
  <si>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</si>
  <si>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</si>
  <si>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</si>
  <si>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</si>
  <si>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</si>
  <si>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</si>
  <si>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</si>
  <si>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</si>
  <si>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</si>
  <si>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</si>
  <si>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</si>
  <si>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</si>
  <si>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</si>
  <si>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</si>
  <si>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</si>
  <si>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</si>
  <si>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</si>
  <si>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</si>
  <si>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</si>
  <si>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</si>
  <si>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</si>
  <si>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</si>
  <si>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</si>
  <si>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</si>
  <si>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</si>
  <si>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</si>
  <si>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</si>
  <si>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</si>
  <si>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</si>
  <si>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</si>
  <si>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</si>
  <si>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</si>
  <si>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</si>
  <si>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</si>
  <si>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</si>
  <si>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</si>
  <si>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</si>
  <si>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</si>
  <si>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</si>
  <si>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</si>
  <si>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</si>
  <si>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</si>
  <si>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</si>
  <si>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</si>
  <si>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</si>
  <si>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</si>
  <si>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</si>
  <si>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</si>
  <si>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</si>
  <si>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</si>
  <si>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</si>
  <si>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</si>
  <si>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</si>
  <si>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</si>
  <si>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</si>
  <si>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</si>
  <si>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</si>
  <si>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</si>
  <si>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</si>
  <si>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</si>
  <si>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</si>
  <si>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</si>
  <si>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</si>
  <si>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</si>
  <si>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</si>
  <si>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</si>
  <si>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</si>
  <si>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</si>
  <si>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</si>
  <si>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</si>
  <si>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</si>
  <si>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</si>
  <si>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</si>
  <si>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</si>
  <si>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</si>
  <si>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</si>
  <si>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</si>
  <si>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</si>
  <si>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</si>
  <si>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</si>
  <si>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</si>
  <si>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</si>
  <si>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</si>
  <si>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</si>
  <si>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</si>
  <si>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</si>
  <si>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</si>
  <si>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</si>
  <si>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</si>
  <si>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</si>
  <si>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</si>
  <si>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</si>
  <si>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</si>
  <si>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</si>
  <si>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</si>
  <si>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</si>
  <si>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</si>
  <si>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</si>
  <si>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</si>
  <si>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</si>
  <si>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</si>
  <si>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</si>
  <si>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</si>
  <si>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</si>
  <si>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</si>
  <si>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</si>
  <si>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</si>
  <si>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</si>
  <si>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</si>
  <si>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</si>
  <si>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</si>
  <si>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</si>
  <si>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</si>
  <si>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</si>
  <si>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</si>
  <si>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</si>
  <si>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</si>
  <si>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</si>
  <si>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</si>
  <si>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</si>
  <si>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</si>
  <si>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</si>
  <si>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</si>
  <si>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</si>
  <si>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</si>
  <si>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</si>
  <si>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</si>
  <si>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</si>
  <si>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</si>
  <si>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</si>
  <si>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</si>
  <si>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</si>
  <si>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</si>
  <si>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</si>
  <si>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</si>
  <si>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</si>
  <si>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</si>
  <si>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</si>
  <si>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</si>
  <si>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</si>
  <si>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</si>
  <si>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</si>
  <si>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</si>
  <si>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</si>
  <si>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</si>
  <si>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</si>
  <si>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</si>
  <si>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</si>
  <si>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</si>
  <si>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</si>
  <si>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</si>
  <si>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</si>
  <si>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</si>
  <si>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</si>
  <si>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</si>
  <si>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</si>
  <si>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</si>
  <si>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</si>
  <si>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</si>
  <si>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</si>
  <si>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</si>
  <si>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</si>
  <si>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</si>
  <si>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</si>
  <si>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</si>
  <si>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</si>
  <si>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</si>
  <si>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</si>
  <si>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</si>
  <si>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</si>
  <si>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</si>
  <si>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</si>
  <si>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</si>
  <si>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</si>
  <si>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</si>
  <si>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</si>
  <si>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</si>
  <si>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</si>
  <si>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</si>
  <si>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</si>
  <si>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</si>
  <si>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</si>
  <si>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</si>
  <si>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</si>
  <si>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</si>
  <si>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</si>
  <si>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</si>
  <si>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</si>
  <si>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</si>
  <si>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</si>
  <si>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</si>
  <si>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</si>
  <si>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</si>
  <si>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</si>
  <si>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</si>
  <si>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</si>
  <si>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</si>
  <si>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</si>
  <si>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</si>
  <si>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</si>
  <si>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</si>
  <si>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</si>
  <si>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</si>
  <si>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</si>
  <si>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</si>
  <si>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</si>
  <si>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</si>
  <si>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</si>
  <si>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</si>
  <si>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</si>
  <si>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</si>
  <si>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</si>
  <si>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</si>
  <si>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</si>
  <si>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</si>
  <si>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</si>
  <si>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</si>
  <si>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</si>
  <si>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</si>
  <si>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</si>
  <si>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</si>
  <si>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</si>
  <si>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</si>
  <si>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</si>
  <si>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</si>
  <si>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</si>
  <si>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</si>
  <si>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</si>
  <si>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</si>
  <si>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</si>
  <si>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</si>
  <si>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</si>
  <si>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</si>
  <si>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</si>
  <si>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</si>
  <si>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</si>
  <si>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</si>
  <si>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</si>
  <si>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</si>
  <si>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</si>
  <si>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</si>
  <si>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</si>
  <si>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</si>
  <si>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</si>
  <si>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</si>
  <si>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</si>
  <si>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</si>
  <si>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</si>
  <si>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</si>
  <si>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</si>
  <si>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</si>
  <si>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</si>
  <si>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</si>
  <si>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</si>
  <si>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</si>
  <si>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</si>
  <si>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</si>
  <si>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</si>
  <si>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</si>
  <si>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</si>
  <si>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</si>
  <si>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</si>
  <si>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</si>
  <si>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</si>
  <si>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</si>
  <si>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</si>
  <si>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</si>
  <si>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</si>
  <si>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</si>
  <si>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</si>
  <si>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</si>
  <si>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</si>
  <si>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</si>
  <si>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</si>
  <si>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</si>
  <si>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</si>
  <si>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</si>
  <si>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</si>
  <si>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</si>
  <si>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</si>
  <si>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</si>
  <si>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</si>
  <si>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</si>
  <si>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</si>
  <si>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</si>
  <si>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</si>
  <si>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</si>
  <si>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</si>
  <si>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</si>
  <si>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</si>
  <si>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</si>
  <si>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</si>
  <si>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</si>
  <si>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</si>
  <si>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</si>
  <si>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</si>
  <si>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</si>
  <si>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</si>
  <si>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</si>
  <si>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</si>
  <si>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</si>
  <si>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</si>
  <si>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</si>
  <si>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</si>
  <si>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</si>
  <si>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</si>
  <si>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</si>
  <si>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</si>
  <si>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</si>
  <si>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</si>
  <si>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</si>
  <si>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</si>
  <si>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</si>
  <si>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</si>
  <si>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</si>
  <si>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</si>
  <si>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</si>
  <si>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</si>
  <si>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</si>
  <si>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</si>
  <si>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</si>
  <si>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</si>
  <si>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</si>
  <si>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</si>
  <si>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</si>
  <si>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</si>
  <si>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</si>
  <si>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</si>
  <si>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</si>
  <si>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</si>
  <si>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</si>
  <si>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</si>
  <si>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</si>
  <si>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</si>
  <si>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</si>
  <si>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</si>
  <si>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</si>
  <si>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</si>
  <si>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</si>
  <si>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</si>
  <si>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</si>
  <si>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</si>
  <si>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</si>
  <si>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</si>
  <si>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</si>
  <si>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</si>
  <si>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</si>
  <si>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</si>
  <si>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</si>
  <si>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</si>
  <si>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</si>
  <si>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</si>
  <si>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</si>
  <si>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</si>
  <si>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</si>
  <si>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</si>
  <si>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</si>
  <si>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</si>
  <si>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</si>
  <si>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</si>
  <si>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</si>
  <si>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</si>
  <si>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</si>
  <si>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</si>
  <si>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</si>
  <si>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</si>
  <si>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</si>
  <si>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</si>
  <si>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</si>
  <si>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</si>
  <si>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</si>
  <si>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</si>
  <si>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</si>
  <si>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</si>
  <si>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</si>
  <si>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</si>
  <si>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</si>
  <si>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</si>
  <si>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</si>
  <si>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</si>
  <si>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</si>
  <si>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</si>
  <si>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</si>
  <si>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</si>
  <si>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</si>
  <si>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</si>
  <si>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</si>
  <si>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</si>
  <si>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</si>
  <si>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</si>
  <si>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</si>
  <si>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</si>
  <si>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</si>
  <si>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</si>
  <si>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</si>
  <si>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</si>
  <si>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</si>
  <si>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</si>
  <si>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</si>
  <si>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</si>
  <si>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</si>
  <si>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</si>
  <si>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</si>
  <si>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</si>
  <si>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</si>
  <si>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</si>
  <si>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</si>
  <si>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</si>
  <si>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</si>
  <si>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</si>
  <si>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</si>
  <si>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</si>
  <si>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</si>
  <si>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</si>
  <si>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</si>
  <si>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</si>
  <si>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</si>
  <si>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</si>
  <si>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</si>
  <si>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</si>
  <si>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</si>
  <si>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</si>
  <si>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</si>
  <si>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</si>
  <si>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</si>
  <si>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</si>
  <si>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</si>
  <si>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</si>
  <si>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</si>
  <si>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</si>
  <si>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</si>
  <si>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</si>
  <si>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</si>
  <si>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</si>
  <si>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</si>
  <si>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</si>
  <si>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</si>
  <si>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</si>
  <si>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</si>
  <si>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</si>
  <si>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</si>
  <si>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</si>
  <si>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</si>
  <si>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</si>
  <si>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</si>
  <si>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</si>
  <si>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</si>
  <si>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</si>
  <si>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</si>
  <si>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</si>
  <si>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</si>
  <si>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</si>
  <si>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</si>
  <si>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</si>
  <si>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</si>
  <si>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</si>
  <si>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</si>
  <si>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</si>
  <si>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</si>
  <si>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</si>
  <si>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</si>
  <si>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</si>
  <si>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</si>
  <si>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</si>
  <si>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</si>
  <si>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</si>
  <si>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</si>
  <si>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</si>
  <si>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</si>
  <si>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</si>
  <si>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</si>
  <si>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</si>
  <si>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</si>
  <si>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</si>
  <si>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</si>
  <si>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</si>
  <si>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</si>
  <si>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</si>
  <si>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</si>
  <si>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</si>
  <si>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</si>
  <si>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</si>
  <si>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</si>
  <si>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</si>
  <si>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</si>
  <si>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</si>
  <si>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</si>
  <si>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</si>
  <si>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</si>
  <si>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</si>
  <si>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</si>
  <si>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</si>
  <si>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</si>
  <si>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</si>
  <si>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</si>
  <si>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</si>
  <si>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</si>
  <si>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</si>
  <si>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</si>
  <si>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</si>
  <si>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</si>
  <si>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</si>
  <si>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</si>
  <si>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</si>
  <si>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</si>
  <si>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</si>
  <si>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</si>
  <si>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</si>
  <si>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</si>
  <si>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</si>
  <si>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</si>
  <si>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</si>
  <si>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</si>
  <si>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</si>
  <si>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</si>
  <si>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</si>
  <si>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</si>
  <si>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</si>
  <si>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</si>
  <si>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</si>
  <si>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</si>
  <si>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</si>
  <si>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</si>
  <si>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</si>
  <si>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</si>
  <si>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</si>
  <si>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</si>
  <si>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</si>
  <si>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</si>
  <si>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</si>
  <si>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</si>
  <si>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</si>
  <si>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</si>
  <si>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</si>
  <si>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</si>
  <si>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</si>
  <si>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</si>
  <si>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</si>
  <si>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</si>
  <si>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</si>
  <si>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</si>
  <si>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</si>
  <si>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</si>
  <si>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</si>
  <si>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</si>
  <si>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</si>
  <si>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</si>
  <si>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</si>
  <si>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</si>
  <si>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</si>
  <si>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</si>
  <si>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</si>
  <si>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</si>
  <si>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</si>
  <si>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</si>
  <si>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</si>
  <si>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</si>
  <si>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</si>
  <si>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</si>
  <si>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</si>
  <si>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</si>
  <si>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</si>
  <si>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</si>
  <si>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</si>
  <si>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</si>
  <si>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</si>
  <si>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</si>
  <si>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</si>
  <si>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</si>
  <si>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</si>
  <si>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</si>
  <si>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</si>
  <si>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</si>
  <si>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</si>
  <si>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</si>
  <si>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</si>
  <si>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</si>
  <si>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</si>
  <si>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</si>
  <si>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</si>
  <si>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</si>
  <si>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</si>
  <si>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</si>
  <si>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</si>
  <si>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</si>
  <si>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</si>
  <si>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</si>
  <si>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</si>
  <si>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</si>
  <si>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</si>
  <si>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</si>
  <si>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</si>
  <si>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</si>
  <si>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</si>
  <si>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</si>
  <si>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</si>
  <si>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</si>
  <si>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</si>
  <si>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</si>
  <si>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</si>
  <si>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</si>
  <si>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</si>
  <si>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</si>
  <si>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</si>
  <si>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</si>
  <si>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</si>
  <si>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</si>
  <si>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</si>
  <si>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</si>
  <si>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</si>
  <si>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</si>
  <si>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</si>
  <si>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</si>
  <si>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</si>
  <si>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</si>
  <si>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</si>
  <si>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</si>
  <si>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</si>
  <si>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</si>
  <si>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</si>
  <si>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</si>
  <si>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</si>
  <si>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</si>
  <si>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</si>
  <si>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</si>
  <si>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</si>
  <si>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</si>
  <si>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</si>
  <si>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</si>
  <si>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</si>
  <si>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</si>
  <si>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</si>
  <si>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</si>
  <si>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</si>
  <si>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</si>
  <si>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</si>
  <si>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</si>
  <si>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</si>
  <si>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</si>
  <si>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</si>
  <si>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</si>
  <si>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</si>
  <si>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</si>
  <si>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</si>
  <si>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</si>
  <si>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</si>
  <si>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</si>
  <si>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</si>
  <si>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</si>
  <si>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</si>
  <si>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</si>
  <si>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</si>
  <si>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</si>
  <si>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</si>
  <si>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</si>
  <si>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</si>
  <si>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</si>
  <si>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</si>
  <si>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</si>
  <si>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</si>
  <si>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</si>
  <si>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</si>
  <si>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</si>
  <si>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</si>
  <si>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</si>
  <si>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</si>
  <si>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</si>
  <si>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</si>
  <si>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</si>
  <si>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</si>
  <si>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</si>
  <si>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</si>
  <si>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</si>
  <si>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</si>
  <si>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</si>
  <si>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</si>
  <si>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</si>
  <si>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</si>
  <si>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</si>
  <si>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</si>
  <si>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</si>
  <si>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</si>
  <si>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</si>
  <si>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</si>
  <si>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</si>
  <si>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</si>
  <si>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</si>
  <si>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</si>
  <si>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</si>
  <si>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</si>
  <si>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</si>
  <si>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</si>
  <si>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</si>
  <si>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</si>
  <si>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</si>
  <si>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</si>
  <si>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</si>
  <si>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</si>
  <si>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</si>
  <si>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</si>
  <si>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</si>
  <si>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</si>
  <si>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</si>
  <si>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</si>
  <si>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</si>
  <si>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</si>
  <si>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</si>
  <si>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</si>
  <si>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</si>
  <si>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</si>
  <si>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</si>
  <si>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</si>
  <si>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</si>
  <si>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</si>
  <si>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</si>
  <si>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</si>
  <si>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</si>
  <si>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</si>
  <si>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</si>
  <si>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</si>
  <si>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</si>
  <si>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</si>
  <si>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</si>
  <si>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</si>
  <si>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</si>
  <si>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</si>
  <si>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</si>
  <si>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</si>
  <si>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</si>
  <si>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</si>
  <si>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</si>
  <si>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</si>
  <si>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</si>
  <si>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</si>
  <si>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</si>
  <si>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</si>
  <si>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</si>
  <si>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</si>
  <si>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</si>
  <si>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</si>
  <si>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</si>
  <si>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</si>
  <si>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</si>
  <si>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</si>
  <si>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</si>
  <si>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</si>
  <si>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</si>
  <si>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</si>
  <si>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</si>
  <si>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</si>
  <si>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</si>
  <si>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</si>
  <si>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</si>
  <si>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</si>
  <si>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</si>
  <si>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</si>
  <si>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</si>
  <si>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</si>
  <si>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</si>
  <si>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</si>
  <si>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</si>
  <si>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</si>
  <si>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</si>
  <si>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</si>
  <si>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</si>
  <si>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</si>
  <si>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</si>
  <si>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</si>
  <si>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</si>
  <si>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</si>
  <si>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</si>
  <si>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</si>
  <si>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</si>
  <si>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</si>
  <si>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</si>
  <si>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</si>
  <si>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</si>
  <si>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</si>
  <si>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</si>
  <si>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</si>
  <si>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</si>
  <si>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</si>
  <si>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</si>
  <si>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</si>
  <si>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</si>
  <si>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</si>
  <si>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</si>
  <si>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</si>
  <si>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</si>
  <si>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</si>
  <si>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</si>
  <si>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</si>
  <si>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</si>
  <si>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</si>
  <si>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</si>
  <si>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</si>
  <si>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</si>
  <si>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</si>
  <si>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</si>
  <si>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</si>
  <si>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</si>
  <si>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</si>
  <si>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</si>
  <si>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</si>
  <si>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</si>
  <si>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</si>
  <si>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</si>
  <si>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</si>
  <si>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</si>
  <si>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</si>
  <si>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</si>
  <si>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</si>
  <si>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</si>
  <si>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</si>
  <si>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</si>
  <si>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</si>
  <si>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</si>
  <si>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</si>
  <si>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</si>
  <si>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</si>
  <si>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</si>
  <si>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</si>
  <si>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</si>
  <si>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</si>
  <si>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</si>
  <si>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</si>
  <si>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</si>
  <si>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</si>
  <si>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</si>
  <si>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</si>
  <si>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</si>
  <si>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</si>
  <si>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</si>
  <si>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</si>
  <si>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</si>
  <si>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</si>
  <si>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</si>
  <si>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</si>
  <si>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</si>
  <si>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</si>
  <si>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</si>
  <si>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</si>
  <si>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</si>
  <si>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</si>
  <si>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</si>
  <si>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</si>
  <si>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</si>
  <si>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</si>
  <si>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</si>
  <si>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</si>
  <si>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</si>
  <si>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</si>
  <si>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</si>
  <si>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</si>
  <si>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</si>
  <si>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</si>
  <si>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</si>
  <si>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</si>
  <si>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</si>
  <si>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</si>
  <si>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</si>
  <si>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</si>
  <si>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</si>
  <si>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</si>
  <si>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</si>
  <si>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</si>
  <si>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</si>
  <si>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</si>
  <si>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</si>
  <si>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</si>
  <si>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</si>
  <si>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</si>
  <si>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</si>
  <si>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</si>
  <si>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</si>
  <si>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</si>
  <si>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</si>
  <si>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</si>
  <si>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</si>
  <si>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</si>
  <si>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</si>
  <si>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</si>
  <si>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</si>
  <si>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</si>
  <si>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</si>
  <si>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</si>
  <si>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</si>
  <si>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</si>
  <si>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</si>
  <si>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</si>
  <si>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</si>
  <si>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</si>
  <si>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</si>
  <si>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</si>
  <si>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</si>
  <si>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</si>
  <si>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</si>
  <si>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</si>
  <si>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</si>
  <si>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</si>
  <si>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</si>
  <si>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</si>
  <si>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</si>
  <si>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</si>
  <si>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</si>
  <si>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</si>
  <si>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</si>
  <si>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</si>
  <si>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</si>
  <si>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</si>
  <si>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</si>
  <si>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</si>
  <si>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</si>
  <si>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</si>
  <si>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</si>
  <si>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</si>
  <si>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</si>
  <si>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</si>
  <si>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</si>
  <si>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</si>
  <si>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</si>
  <si>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</si>
  <si>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</si>
  <si>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</si>
  <si>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</si>
  <si>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</si>
  <si>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</si>
  <si>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</si>
  <si>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</si>
  <si>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</si>
  <si>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</si>
  <si>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</si>
  <si>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</si>
  <si>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</si>
  <si>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</si>
  <si>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</si>
  <si>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</si>
  <si>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</si>
  <si>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</si>
  <si>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</si>
  <si>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</si>
  <si>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</si>
  <si>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</si>
  <si>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</si>
  <si>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</si>
  <si>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</si>
  <si>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</si>
  <si>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</si>
  <si>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</si>
  <si>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</si>
  <si>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</si>
  <si>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</si>
  <si>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</si>
  <si>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</si>
  <si>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</si>
  <si>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</si>
  <si>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</si>
  <si>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</si>
  <si>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</si>
  <si>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</si>
  <si>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</si>
  <si>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</si>
  <si>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</si>
  <si>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</si>
  <si>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</si>
  <si>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</si>
  <si>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</si>
  <si>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</si>
  <si>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</si>
  <si>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</si>
  <si>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</si>
  <si>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</si>
  <si>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</si>
  <si>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</si>
  <si>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</si>
  <si>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</si>
  <si>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</si>
  <si>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</si>
  <si>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</si>
  <si>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</si>
  <si>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</si>
  <si>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</si>
  <si>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</si>
  <si>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</si>
  <si>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</si>
  <si>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</si>
  <si>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</si>
  <si>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</si>
  <si>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</si>
  <si>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</si>
  <si>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</si>
  <si>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</si>
  <si>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</si>
  <si>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</si>
  <si>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</si>
  <si>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</si>
  <si>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</si>
  <si>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</si>
  <si>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</si>
  <si>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</si>
  <si>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</si>
  <si>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</si>
  <si>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</si>
  <si>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</si>
  <si>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</si>
  <si>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</si>
  <si>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</si>
  <si>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</si>
  <si>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</si>
  <si>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</si>
  <si>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</si>
  <si>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</si>
  <si>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</si>
  <si>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</si>
  <si>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</si>
  <si>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</si>
  <si>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</si>
  <si>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</si>
  <si>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</si>
  <si>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</si>
  <si>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</si>
  <si>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</si>
  <si>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</si>
  <si>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</si>
  <si>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</si>
  <si>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</si>
  <si>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</si>
  <si>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</si>
  <si>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</si>
  <si>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</si>
  <si>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</si>
  <si>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</si>
  <si>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</si>
  <si>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</si>
  <si>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</si>
  <si>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</si>
  <si>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</si>
  <si>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</si>
  <si>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</si>
  <si>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</si>
  <si>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</si>
  <si>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</si>
  <si>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</si>
  <si>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</si>
  <si>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</si>
  <si>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</si>
  <si>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</si>
  <si>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</si>
  <si>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</si>
  <si>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</si>
  <si>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</si>
  <si>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</si>
  <si>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</si>
  <si>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</si>
  <si>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</si>
  <si>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</si>
  <si>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</si>
  <si>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</si>
  <si>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</si>
  <si>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</si>
  <si>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</si>
  <si>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</si>
  <si>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</si>
  <si>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</si>
  <si>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</si>
  <si>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</si>
  <si>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</si>
  <si>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</si>
  <si>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</si>
  <si>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</si>
  <si>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</si>
  <si>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</si>
  <si>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</si>
  <si>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</si>
  <si>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</si>
  <si>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</si>
  <si>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</si>
  <si>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</si>
  <si>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</si>
  <si>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</si>
  <si>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</si>
  <si>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</si>
  <si>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</si>
  <si>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</si>
  <si>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</si>
  <si>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</si>
  <si>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</si>
  <si>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</si>
  <si>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</si>
  <si>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</si>
  <si>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</si>
  <si>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</si>
  <si>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</si>
  <si>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</si>
  <si>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</si>
  <si>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</si>
  <si>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</si>
  <si>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</si>
  <si>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</si>
  <si>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</si>
  <si>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</si>
  <si>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</si>
  <si>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</si>
  <si>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</si>
  <si>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</si>
  <si>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</si>
  <si>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</si>
  <si>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</si>
  <si>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</si>
  <si>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</si>
  <si>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</si>
  <si>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</si>
  <si>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</si>
  <si>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</si>
  <si>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</si>
  <si>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</si>
  <si>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</si>
  <si>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</si>
  <si>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</si>
  <si>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</si>
  <si>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</si>
  <si>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</si>
  <si>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</si>
  <si>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</si>
  <si>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</si>
  <si>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</si>
  <si>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</si>
  <si>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</si>
  <si>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</si>
  <si>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</si>
  <si>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</si>
  <si>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</si>
  <si>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</si>
  <si>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</si>
  <si>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</si>
  <si>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</si>
  <si>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</si>
  <si>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</si>
  <si>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</si>
  <si>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PCM-20251119-00001602</t>
  </si>
  <si>
    <t>ETA:20 Min</t>
  </si>
  <si>
    <t xml:space="preserve"> PCM-20250215-00000830 </t>
  </si>
  <si>
    <t>LTE site still down and  site located in aramco area access issue need special permission</t>
  </si>
  <si>
    <t>PCM-20251119-00001279</t>
  </si>
  <si>
    <t>Vandalized case, team found power cable vandalized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</si>
  <si>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</si>
  <si>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</si>
  <si>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</si>
  <si>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</si>
  <si>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</si>
  <si>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</si>
  <si>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</si>
  <si>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</si>
  <si>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</si>
  <si>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</si>
  <si>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EM Team on the way ETA: 25 Mins</t>
  </si>
  <si>
    <t xml:space="preserve">EM team facing access issue as no access with car , site located in kodana camp </t>
  </si>
  <si>
    <t>PCM-20251119-00001655</t>
  </si>
  <si>
    <t>team need 40 minutes</t>
  </si>
  <si>
    <t>PCM-20251119-00001659</t>
  </si>
  <si>
    <t xml:space="preserve">team need 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</si>
</sst>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2" totalsRowShown="0" headerRowDxfId="48" dataDxfId="47" headerRowBorderDxfId="45" tableBorderDxfId="46" totalsRowBorderDxfId="44">
  <autoFilter ref="A1:L4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317.79822615740704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45980.746651967595</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45980.746652083333</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45980.746652083333</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45980.746652083333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45980.746652083333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45980.746652083333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45980.746652083333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45980.746652083333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45980.746652083333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45980.746652083333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45980.746652083333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45980.746652083333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45980.746652083333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45980.746652083333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45980.746652083333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45980.746652083333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45980.746652083333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45980.746652083333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45980.746652083333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45980.746652083333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45980.746652083333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45980.746652083333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45980.746652083333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45980.746652083333</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45980.746652083333</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45980.746652083333</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45980.746652083333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45980.746652083333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45980.746652083333</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45980.746652083333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45980.746652083333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45980.746652083333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45980.746652083333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45980.746652083333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45980.746652083333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45980.746652083333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45980.746652083333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45980.746652083333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45980.746652083333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45980.746652083333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45980.746652083333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45980.746652083333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45980.746652083333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45980.746652083333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45980.746652083333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45980.746652083333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45980.746652083333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45980.746652083333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45980.746652083333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45980.746652083333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45980.746652083333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45980.746652083333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45980.746652083333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45980.746652083333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45980.746652083333</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155.74681412037171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45980.746652083333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45980.746652083333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45980.746652083333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45980.746652083333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45980.746652083333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45980.746652083333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45980.746652083333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45980.746652083333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45980.746652083333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45980.746652083333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45980.746652083333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45980.746652083333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45980.746652083333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45980.746652083333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45980.746652083333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45980.746652083333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45980.746652083333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45980.746652083333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45980.746652083333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45980.746652083333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45980.746652083333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45980.746652083333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45980.746652083333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45980.746652083333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45980.746652083333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45980.746652083333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45980.746652083333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45980.746652083333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45980.746652083333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45980.746652083333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45980.746652083333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45980.746652083333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45980.746652083333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45980.746652083333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45980.746652083333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45980.746652083333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45980.746652083333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45980.746652083333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45980.746652083333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45980.746652083333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45980.746652083333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45980.746652083333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45980.746652083333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45980.746652083333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45980.746652083333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45980.746652083333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45980.746652083333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45980.746652083333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45980.746652083333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45980.746652083333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45980.746652083333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45980.746652083333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45980.746652083333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45980.746652083333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45980.746652083333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45980.746652083333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45980.746652083333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45980.746652083333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45980.746652083333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45980.746652083333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45980.746652083333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45980.746652083333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45980.746652083333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45980.746652083333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45980.746652083333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45980.746652083333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45980.746652083333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45980.746652083333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45980.746652083333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45980.746652083333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45980.746652083333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45980.746652083333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45980.746652083333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45980.746652083333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45980.746652083333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45980.746652083333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45980.746652083333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45980.746652083333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45980.746652083333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45980.746652083333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45980.746652083333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45980.746652083333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45980.746652083333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45980.746652083333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45980.746652083333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45980.746652083333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45980.746652083333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45980.746652083333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45980.746652083333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45980.746652083333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45980.746652083333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45980.746652083333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45980.746652083333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45980.746652083333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45980.746652083333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45980.746652083333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45980.746652083333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45980.746652083333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45980.746652083333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45980.746652083333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45980.746652083333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45980.746652083333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45980.746652083333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45980.746652083333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45980.746652083333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45980.746652083333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45980.746652083333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45980.746652083333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45980.746652083333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45980.746652083333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45980.746652083333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45980.746652083333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45980.746652083333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45980.746652083333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45980.746652083333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45980.746652083333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45980.746652083333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45980.746652083333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45980.746652083333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45980.746652083333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45980.746652083333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45980.746652083333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45980.746652083333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45980.746652083333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45980.746652083333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45980.746652083333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45980.746652083333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45980.746652083333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45980.746652083333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45980.746652083333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45980.746652083333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45980.746652083333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45980.746652083333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45980.746652083333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45980.746652083333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45980.746652083333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45980.746652083333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45980.746652083333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45980.746652083333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45980.746652083333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45980.746652083333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45980.746652083333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45980.746652083333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45980.746652083333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45980.746652083333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45980.746652083333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45980.746652083333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45980.746652083333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45980.746652083333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45980.746652083333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45980.746652083333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45980.746652083333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45980.746652083333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45980.746652083333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45980.746652083333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45980.746652083333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45980.746652083333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45980.746652083333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45980.746652083333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45980.746652083333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45980.746652083333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45980.746652083333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45980.746652083333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45980.746652083333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45980.746652083333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45980.746652083333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45980.746652083333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45980.746652083333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45980.746652083333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45980.746652083333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45980.746652083333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45980.746652083333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45980.746652083333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45980.746652083333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45980.746652083333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45980.746652083333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45980.746652083333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45980.746652083333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45980.746652083333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45980.746652083333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45980.746652083333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45980.746652083333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v>
      </c>
      <c r="D2" s="85" t="s">
        <v>25623</v>
      </c>
      <c r="E2" s="61" t="s">
        <v>39021</v>
      </c>
      <c r="F2" s="22">
        <v>45980.686967592592</v>
      </c>
      <c r="G2" s="21">
        <f t="shared" ref="G2:G3" ca="1" si="0">IFERROR(NOW()-F2,"-")</f>
        <v>5.9684490741346963E-2</v>
      </c>
      <c r="H2" s="22">
        <v>45980.681898148148</v>
      </c>
      <c r="I2" s="19" t="str">
        <f>IFERROR(VLOOKUP(D2,DB!A:F,6,0),"")</f>
        <v>SCECO</v>
      </c>
      <c r="J2" s="18" t="str">
        <f>IFERROR(VLOOKUP(D2,DB!A:G,7,0),"")</f>
        <v>Vandalized</v>
      </c>
      <c r="K2" s="45" t="s">
        <v>39106</v>
      </c>
      <c r="L2" s="23" t="str">
        <f>IFERROR(VLOOKUP(D2,DB!A:I,9,0),"")</f>
        <v>Latis</v>
      </c>
    </row>
    <row r="3" spans="1:13" ht="15" customHeight="1">
      <c r="A3" s="19"/>
      <c r="B3" s="61" t="str">
        <f>IFERROR(VLOOKUP(D3,DB!A:K,11,0),"")</f>
        <v/>
      </c>
      <c r="C3" s="18"/>
      <c r="D3" s="18"/>
      <c r="E3" s="18"/>
      <c r="F3" s="20"/>
      <c r="G3" s="21">
        <f t="shared" ca="1" si="0"/>
        <v>45980.746652083333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45980.746652083333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45980.746652083333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45980.746652083333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45980.746652083333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45980.746652083333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45980.746652083333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45980.746652083333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45980.746652083333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45980.746652083333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45980.746652083333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45980.746652083333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45980.746652083333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45980.746652083333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45980.746652083333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45980.746652083333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45980.746652083333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45980.746652083333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45980.746652083333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45980.746652083333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45980.746652083333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45980.746652083333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45980.746652083333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45980.746652083333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45980.746652083333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45980.746652083333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45980.746652083333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45980.746652083333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45980.746652083333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45980.746652083333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45980.746652083333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45980.746652083333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45980.746652083333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45980.746652083333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45980.746652083333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45980.746652083333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45980.746652083333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45980.746652083333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45980.746652083333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45980.746652083333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45980.746652083333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45980.746652083333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45980.746652083333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45980.746652083333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45980.746652083333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45980.746652083333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45980.746652083333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45980.746652083333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45980.746652083333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45980.746652083333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45980.746652083333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45980.746652083333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45980.746652083333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45980.746652083333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45980.746652083333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45980.746652083333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45980.746652083333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45980.746652083333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45980.746652083333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45980.746652083333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45980.746652083333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45980.746652083333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45980.746652083333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45980.746652083333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45980.746652083333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45980.746652083333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45980.746652083333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45980.746652083333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45980.746652083333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45980.746652083333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45980.746652083333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45980.746652083333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45980.746652083333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45980.746652083333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45980.746652083333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45980.746652083333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45980.746652083333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45980.746652083333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45980.746652083333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45980.746652083333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45980.746652083333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45980.746652083333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45980.746652083333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45980.746652083333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45980.746652083333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45980.746652083333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45980.746652083333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45980.746652083333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45980.746652083333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45980.746652083333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45980.746652083333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45980.746652083333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45980.746652083333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45980.746652083333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45980.746652083333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45980.746652083333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45980.746652083333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45980.746652083333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45980.746652083333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45980.746652083333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45980.746652083333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45980.746652083333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45980.746652083333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45980.746652083333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45980.746652083333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45980.746652083333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45980.746652083333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45980.746652083333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45980.746652083333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45980.746652083333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45980.746652083333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45980.746652083333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45980.746652083333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45980.746652083333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45980.746652083333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45980.746652083333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45980.746652083333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45980.746652083333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45980.746652083333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45980.746652083333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45980.746652083333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45980.746652083333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45980.746652083333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45980.746652083333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45980.746652083333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45980.746652083333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45980.746652083333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45980.746652083333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45980.746652083333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45980.746652083333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45980.746652083333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45980.746652083333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45980.746652083333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45980.746652083333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45980.746652083333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45980.746652083333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45980.746652083333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45980.746652083333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45980.746652083333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45980.746652083333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45980.746652083333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45980.746652083333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45980.746652083333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45980.746652083333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45980.746652083333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45980.746652083333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45980.746652083333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45980.746652083333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45980.746652083333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45980.746652083333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45980.746652083333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45980.746652083333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45980.746652083333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45980.746652083333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45980.746652083333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45980.746652083333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45980.746652083333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45980.746652083333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45980.746652083333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45980.746652083333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45980.746652083333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45980.746652083333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45980.746652083333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45980.746652083333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45980.746652083333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45980.746652083333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45980.746652083333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45980.746652083333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45980.746652083333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45980.746652083333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45980.746652083333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45980.746652083333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45980.746652083333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45980.746652083333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45980.746652083333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45980.746652083333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45980.746652083333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45980.746652083333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45980.746652083333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45980.746652083333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45980.746652083333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45980.746652083333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45980.746652083333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45980.746652083333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45980.746652083333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45980.746652083333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45980.746652083333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45980.746652083333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45980.746652083333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45980.746652083333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45980.746652083333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45980.746652083333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45980.746652083333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45980.746652083333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45980.746652083333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45980.746652083333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45980.746652083333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45980.746652083333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45980.746652083333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45980.746652083333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45980.746652083333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45980.746652083333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45980.746652083333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45980.746652083333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45980.746652083333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45980.746652083333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45980.746652083333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45980.746652083333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45980.746652083333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45980.746652083333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45980.746652083333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45980.746652083333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45980.746652083333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45980.746652083333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45980.746652083333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45980.746652083333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45980.746652083333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45980.746652083333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45980.746652083333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45980.746652083333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45980.746652083333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45980.746652083333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45980.746652083333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45980.746652083333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45980.746652083333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45980.746652083333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45980.746652083333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45980.746652083333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45980.746652083333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45980.746652083333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45980.746652083333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45980.746652083333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45980.746652083333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45980.746652083333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45980.746652083333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45980.746652083333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45980.746652083333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45980.746652083333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45980.746652083333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45980.746652083333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45980.746652083333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45980.746652083333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45980.746652083333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45980.746652083333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45980.746652083333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45980.746652083333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45980.746652083333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45980.746652083333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45980.746652083333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45980.746652083333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45980.746652083333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45980.746652083333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45980.746652083333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45980.746652083333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45980.746652083333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45980.746652083333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45980.746652083333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45980.746652083333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45980.746652083333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45980.746652083333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45980.746652083333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45980.746652083333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45980.746652083333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45980.746652083333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45980.746652083333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45980.746652083333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45980.746652083333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45980.746652083333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45980.746652083333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45980.746652083333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45980.746652083333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45980.746652083333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45980.746652083333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45980.746652083333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45980.746652083333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45980.746652083333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45980.746652083333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45980.746652083333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45980.746652083333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45980.746652083333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45980.746652083333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45980.746652083333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45980.746652083333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45980.746652083333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45980.746652083333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45980.746652083333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45980.746652083333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45980.746652083333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45980.746652083333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45980.746652083333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45980.746652083333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45980.746652083333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45980.746652083333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45980.746652083333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45980.746652083333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45980.746652083333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45980.746652083333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45980.746652083333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45980.746652083333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45980.746652083333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45980.746652083333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45980.746652083333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45980.746652083333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45980.746652083333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45980.746652083333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45980.746652083333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45980.746652083333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45980.746652083333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45980.746652083333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45980.746652083333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45980.746652083333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45980.746652083333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45980.746652083333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45980.746652083333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45980.746652083333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45980.746652083333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45980.746652083333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45980.746652083333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45980.746652083333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45980.746652083333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45980.746652083333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45980.746652083333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45980.746652083333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45980.746652083333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45980.746652083333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45980.746652083333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45980.746652083333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45980.746652083333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45980.746652083333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45980.746652083333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45980.746652083333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45980.746652083333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45980.746652083333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45980.746652083333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45980.746652083333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45980.746652083333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45980.746652083333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45980.746652083333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45980.746652083333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45980.746652083333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45980.746652083333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45980.746652083333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45980.746652083333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45980.746652083333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45980.746652083333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45980.746652083333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45980.746652083333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45980.746652083333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45980.746652083333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45980.746652083333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45980.746652083333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45980.746652083333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45980.746652083333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45980.746652083333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45980.746652083333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45980.746652083333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45980.746652083333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45980.746652083333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45980.746652083333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45980.746652083333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45980.746652083333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45980.746652083333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45980.746652083333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45980.746652083333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45980.746652083333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45980.746652083333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45980.746652083333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45980.746652083333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45980.746652083333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45980.746652083333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45980.746652083333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45980.746652083333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45980.746652083333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45980.746652083333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45980.746652083333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45980.746652083333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45980.746652083333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45980.746652083333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45980.746652083333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45980.746652083333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45980.746652083333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45980.746652083333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45980.746652083333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45980.746652083333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45980.746652083333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45980.746652083333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45980.746652083333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45980.746652083333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45980.746652083333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45980.746652083333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45980.746652083333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45980.746652083333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45980.746652083333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45980.746652083333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45980.746652083333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45980.746652083333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45980.746652083333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45980.746652083333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45980.746652083333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45980.746652083333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45980.746652083333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45980.746652083333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45980.746652083333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45980.746652083333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45980.746652083333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45980.746652083333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45980.746652083333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45980.746652083333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45980.746652083333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45980.746652083333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45980.746652083333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45980.746652083333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45980.746652083333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45980.746652083333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45980.746652083333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45980.746652083333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45980.746652083333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45980.746652083333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45980.746652083333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45980.746652083333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45980.746652083333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45980.746652083333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45980.746652083333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45980.746652083333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45980.746652083333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45980.746652083333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45980.746652083333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45980.746652083333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45980.746652083333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45980.746652083333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45980.746652083333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45980.746652083333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45980.746652083333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45980.746652083333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45980.746652083333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45980.746652083333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45980.746652083333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45980.746652083333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45980.746652083333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45980.746652083333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45980.746652083333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45980.746652083333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45980.746652083333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45980.746652083333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45980.746652083333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45980.746652083333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45980.746652083333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45980.746652083333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45980.746652083333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45980.746652083333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45980.746652083333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45980.746652083333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45980.746652083333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45980.746652083333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45980.746652083333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45980.746652083333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45980.746652083333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45980.746652083333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45980.746652083333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45980.746652083333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45980.746652083333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45980.746652083333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45980.746652083333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45980.746652083333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45980.746652083333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45980.746652083333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45980.746652083333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45980.746652083333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45980.746652083333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45980.746652083333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45980.746652083333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45980.746652083333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45980.746652083333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45980.746652083333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45980.746652083333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45980.746652083333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45980.746652083333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45980.746652083333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45980.746652083333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45980.746652083333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45980.746652083333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45980.746652083333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45980.746652083333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45980.746652083333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45980.746652083333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45980.746652083333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45980.746652083333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45980.746652083333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45980.746652083333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45980.746652083333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45980.746652083333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45980.746652083333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45980.746652083333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45980.746652083333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45980.746652083333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45980.746652083333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45980.746652083333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45980.746652083333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45980.746652083333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45980.746652083333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45980.746652083333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45980.746652083333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45980.746652083333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45980.746652083333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45980.746652083333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45980.746652083333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45980.746652083333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45980.746652083333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45980.746652083333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45980.746652083333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45980.746652083333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45980.746652083333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45980.746652083333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45980.746652083333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45980.746652083333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45980.746652083333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45980.746652083333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45980.746652083333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45980.746652083333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45980.746652083333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45980.746652083333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45980.746652083333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45980.746652083333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45980.746652083333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45980.746652083333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45980.746652083333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45980.746652083333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45980.746652083333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45980.746652083333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45980.746652083333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45980.746652083333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45980.746652083333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45980.746652083333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45980.746652083333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45980.746652083333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45980.746652083333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45980.746652083333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45980.746652083333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45980.746652083333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45980.746652083333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45980.746652083333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45980.746652083333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45980.746652083333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45980.746652083333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45980.746652083333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45980.746652083333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45980.746652083333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45980.746652083333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45980.746652083333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45980.746652083333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45980.746652083333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45980.746652083333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45980.746652083333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45980.746652083333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45980.746652083333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45980.746652083333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45980.746652083333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45980.746652083333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45980.746652083333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45980.746652083333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45980.746652083333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45980.746652083333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45980.746652083333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45980.746652083333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45980.746652083333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45980.746652083333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45980.746652083333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45980.746652083333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45980.746652083333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45980.746652083333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45980.746652083333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45980.746652083333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45980.746652083333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45980.746652083333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45980.746652083333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45980.746652083333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45980.746652083333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45980.746652083333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45980.746652083333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45980.746652083333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45980.746652083333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45980.746652083333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45980.746652083333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45980.746652083333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45980.746652083333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45980.746652083333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45980.746652083333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45980.746652083333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45980.746652083333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45980.746652083333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45980.746652083333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45980.746652083333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45980.746652083333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45980.746652083333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45980.746652083333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45980.746652083333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45980.746652083333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45980.746652083333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45980.746652083333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45980.746652083333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45980.746652083333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45980.746652083333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45980.746652083333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45980.746652083333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45980.746652083333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45980.746652083333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45980.746652083333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45980.746652083333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45980.746652083333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45980.746652083333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45980.746652083333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45980.746652083333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45980.746652083333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45980.746652083333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45980.746652083333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45980.746652083333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45980.746652083333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45980.746652083333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45980.746652083333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45980.746652083333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45980.746652083333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45980.746652083333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45980.746652083333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45980.746652083333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45980.746652083333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45980.746652083333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45980.746652083333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45980.746652083333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45980.746652083333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45980.746652083333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45980.746652083333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45980.746652083333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45980.746652083333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45980.746652083333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45980.746652083333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45980.746652083333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45980.746652083333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45980.746652083333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45980.746652083333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45980.746652083333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45980.746652083333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45980.746652083333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45980.746652083333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45980.746652083333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45980.746652083333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45980.746652083333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45980.746652083333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45980.746652083333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45980.746652083333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45980.746652083333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45980.746652083333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45980.746652083333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45980.746652083333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45980.746652083333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45980.746652083333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45980.746652083333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45980.746652083333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45980.746652083333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45980.746652083333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45980.746652083333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45980.746652083333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45980.746652083333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45980.746652083333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45980.746652083333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45980.746652083333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45980.746652083333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45980.746652083333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45980.746652083333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45980.746652083333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45980.746652083333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45980.746652083333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45980.746652083333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45980.746652083333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45980.746652083333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45980.746652083333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45980.746652083333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45980.746652083333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45980.746652083333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45980.746652083333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45980.746652083333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45980.746652083333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45980.746652083333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45980.746652083333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45980.746652083333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45980.746652083333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45980.746652083333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45980.746652083333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45980.746652083333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45980.746652083333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45980.746652083333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45980.746652083333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45980.746652083333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45980.746652083333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45980.746652083333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45980.746652083333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45980.746652083333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45980.746652083333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45980.746652083333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45980.746652083333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45980.746652083333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45980.746652083333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45980.746652083333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45980.746652083333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45980.746652083333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45980.746652083333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45980.746652083333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45980.746652083333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45980.746652083333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45980.746652083333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45980.746652083333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45980.746652083333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45980.746652083333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45980.746652083333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45980.746652083333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45980.746652083333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45980.746652083333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45980.746652083333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45980.746652083333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45980.746652083333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45980.746652083333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45980.746652083333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45980.746652083333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45980.746652083333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45980.746652083333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45980.746652083333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45980.746652083333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45980.746652083333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45980.746652083333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45980.746652083333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45980.746652083333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45980.746652083333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45980.746652083333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45980.746652083333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45980.746652083333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45980.746652083333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45980.746652083333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45980.746652083333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45980.746652083333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45980.746652083333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45980.746652083333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45980.746652083333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45980.746652083333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45980.746652083333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45980.746652083333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45980.746652083333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45980.746652083333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45980.746652083333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45980.746652083333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45980.746652083333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45980.746652083333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45980.746652083333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45980.746652083333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45980.746652083333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45980.746652083333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45980.746652083333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45980.746652083333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45980.746652083333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45980.746652083333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45980.746652083333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45980.746652083333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45980.746652083333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45980.746652083333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45980.746652083333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45980.746652083333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45980.746652083333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45980.746652083333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45980.746652083333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45980.746652083333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45980.746652083333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45980.746652083333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45980.746652083333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45980.746652083333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45980.746652083333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45980.746652083333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45980.746652083333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45980.746652083333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45980.746652083333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45980.746652083333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45980.746652083333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45980.746652083333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45980.746652083333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45980.746652083333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45980.746652083333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45980.746652083333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45980.746652083333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45980.746652083333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45980.746652083333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45980.746652083333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45980.746652083333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45980.746652083333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45980.746652083333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45980.746652083333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45980.746652083333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45980.746652083333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45980.746652083333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45980.746652083333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45980.746652083333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45980.746652083333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45980.746652083333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45980.746652083333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45980.746652083333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45980.746652083333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45980.746652083333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45980.746652083333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45980.746652083333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45980.746652083333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45980.746652083333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45980.746652083333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45980.746652083333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45980.746652083333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45980.746652083333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45980.746652083333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45980.746652083333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45980.746652083333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45980.746652083333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45980.746652083333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45980.746652083333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45980.746652083333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45980.746652083333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45980.746652083333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45980.746652083333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45980.746652083333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45980.746652083333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45980.746652083333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45980.746652083333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45980.746652083333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45980.746652083333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45980.746652083333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45980.746652083333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45980.746652083333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45980.746652083333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45980.746652083333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45980.746652083333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45980.746652083333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45980.746652083333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45980.746652083333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45980.746652083333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45980.746652083333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45980.746652083333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45980.746652083333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45980.746652083333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45980.746652083333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45980.746652083333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45980.746652083333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45980.746652083333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45980.746652083333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45980.746652083333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45980.746652083333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45980.746652083333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45980.746652083333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45980.746652083333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45980.746652083333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45980.746652083333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45980.746652083333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45980.746652083333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45980.746652083333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45980.746652083333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45980.746652083333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45980.746652083333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45980.746652083333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45980.746652083333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45980.746652083333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45980.746652083333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45980.746652083333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45980.746652083333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45980.746652083333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45980.746652083333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45980.746652083333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45980.746652083333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45980.746652083333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45980.746652083333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45980.746652083333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45980.746652083333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45980.746652083333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45980.746652083333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45980.746652083333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45980.746652083333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45980.746652083333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45980.746652083333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45980.746652083333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45980.746652083333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45980.746652083333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45980.746652083333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45980.746652083333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45980.746652083333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45980.746652083333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45980.746652083333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45980.746652083333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45980.746652083333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45980.746652083333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45980.746652083333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45980.746652083333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45980.746652083333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45980.746652083333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45980.746652083333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45980.746652083333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45980.746652083333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45980.746652083333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45980.746652083333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45980.746652083333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45980.746652083333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45980.746652083333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45980.746652083333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45980.746652083333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45980.746652083333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45980.746652083333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45980.746652083333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45980.746652083333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45980.746652083333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45980.746652083333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45980.746652083333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45980.746652083333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45980.746652083333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45980.746652083333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45980.746652083333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45980.746652083333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45980.746652083333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45980.746652083333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45980.746652083333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45980.746652083333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45980.746652083333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45980.746652083333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45980.746652083333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45980.746652083333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45980.746652083333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45980.746652083333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45980.746652083333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45980.746652083333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45980.746652083333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45980.746652083333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45980.746652083333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45980.746652083333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45980.746652083333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45980.746652083333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45980.746652083333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45980.746652083333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45980.746652083333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45980.746652083333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45980.746652083333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45980.746652083333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45980.746652083333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45980.746652083333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45980.746652083333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45980.746652083333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45980.746652083333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45980.746652083333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45980.746652083333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45980.746652083333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45980.746652083333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45980.746652083333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45980.746652083333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45980.746652083333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45980.746652083333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45980.746652083333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45980.746652083333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45980.746652083333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45980.746652083333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45980.746652083333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45980.746652083333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45980.746652083333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45980.746652083333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45980.746652083333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45980.746652083333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45980.746652083333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45980.746652083333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45980.746652083333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45980.746652083333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45980.746652083333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45980.746652083333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45980.746652083333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45980.746652083333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45980.746652083333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45980.746652083333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45980.746652083333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45980.746652083333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45980.746652083333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2"/>
  <sheetViews>
    <sheetView tabSelected="1" workbookViewId="0">
      <selection activeCell="A4" sqref="A4:X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277.26593449073698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34920</v>
      </c>
      <c r="E3" s="94" t="s">
        <v>39021</v>
      </c>
      <c r="F3" s="95">
        <v>45980.587314814817</v>
      </c>
      <c r="G3" s="96">
        <f t="shared" ref="G3:G52" ca="1" si="0">IFERROR(NOW()-F3,"")</f>
        <v>0.15933715277787996</v>
      </c>
      <c r="H3" s="95">
        <v>45980.581435185188</v>
      </c>
      <c r="I3" s="113" t="str">
        <f>IFERROR(VLOOKUP(D3,DB!A:F,6,0),"")</f>
        <v>SCECO</v>
      </c>
      <c r="J3" s="113" t="str">
        <f>IFERROR(VLOOKUP(D3,DB!A:G,7,0),"")</f>
        <v>Vandalized</v>
      </c>
      <c r="K3" s="97" t="s">
        <v>39110</v>
      </c>
      <c r="L3" s="91" t="str">
        <f>IFERROR(VLOOKUP(D3,DB!A:I,9,0),"")</f>
        <v>Latis</v>
      </c>
    </row>
    <row r="4" spans="1:16" ht="15" customHeight="1">
      <c r="A4" s="113"/>
      <c r="B4" s="113" t="str">
        <f>IFERROR(VLOOKUP(D4,DB!A:K,11,0),"")</f>
        <v/>
      </c>
      <c r="C4" s="93"/>
      <c r="D4" s="91"/>
      <c r="E4" s="94"/>
      <c r="F4" s="95"/>
      <c r="G4" s="96">
        <f t="shared" ca="1" si="0"/>
        <v>45980.746651967595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45980.746651967595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45980.746651967595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45980.746652083333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45980.746652083333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45980.746652083333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45980.746652083333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45980.746652083333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45980.746652083333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45980.746652083333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45980.746652083333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45980.746652083333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147"/>
      <c r="E16" s="94"/>
      <c r="F16" s="95"/>
      <c r="G16" s="96">
        <f t="shared" ca="1" si="0"/>
        <v>45980.746652083333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45980.746652083333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45980.746652083333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45980.746652083333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45980.746652083333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45980.746652083333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45980.746652083333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45980.746652083333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45980.746652083333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45980.746652083333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45980.746652083333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45980.746652083333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45980.746652083333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45980.746652083333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45980.746652083333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45980.746652083333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45980.746652083333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45980.746652083333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45980.746652083333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45980.746652083333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45980.746652083333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45980.746652083333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45980.746652083333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45980.746652083333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45980.746652083333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45980.746652083333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45980.746652083333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45980.746652083333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45980.746652083333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45980.746652083333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45980.746652083333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45980.746652083333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45980.746652083333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45980.746652083333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45980.746652083333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45980.746652083333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45980.746652083333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ref="G53:G116" ca="1" si="1">IFERROR(NOW()-F53,"")</f>
        <v>45980.746652083333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45980.746652083333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45980.746652083333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45980.746652083333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45980.746652083333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45980.746652083333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45980.746652083333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45980.746652083333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45980.746652083333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45980.746652083333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45980.746652083333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45980.746652083333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45980.746652083333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45980.746652083333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45980.746652083333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45980.746652083333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45980.746652083333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45980.746652083333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45980.746652083333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45980.746652083333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45980.746652083333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45980.746652083333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45980.746652083333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45980.746652083333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45980.746652083333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45980.746652083333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45980.746652083333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45980.746652083333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45980.746652083333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45980.746652083333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45980.746652083333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45980.746652083333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45980.746652083333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45980.746652083333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45980.746652083333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45980.746652083333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45980.746652083333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45980.746652083333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45980.746652083333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45980.746652083333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45980.746652083333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45980.746652083333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45980.746652083333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45980.746652083333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45980.746652083333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45980.746652083333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45980.746652083333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45980.746652083333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45980.746652083333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45980.746652083333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45980.746652083333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45980.746652083333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45980.746652083333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45980.746652083333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45980.746652083333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45980.746652083333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45980.746652083333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45980.746652083333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45980.746652083333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45980.746652083333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45980.746652083333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45980.746652083333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45980.746652083333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45980.746652083333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ref="G117:G180" ca="1" si="2">IFERROR(NOW()-F117,"")</f>
        <v>45980.746652083333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45980.746652083333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45980.746652083333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45980.746652083333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45980.746652083333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45980.746652083333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45980.746652083333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45980.746652083333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45980.746652083333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45980.746652083333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45980.746652083333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45980.746652083333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45980.746652083333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45980.746652083333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45980.746652083333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45980.746652083333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45980.746652083333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45980.746652083333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45980.746652083333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45980.746652083333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45980.746652083333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45980.746652083333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45980.746652083333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45980.746652083333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45980.746652083333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45980.746652083333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45980.746652083333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45980.746652083333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45980.746652083333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45980.746652083333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45980.746652083333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45980.746652083333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45980.746652083333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45980.746652083333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45980.746652083333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45980.746652083333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45980.746652083333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45980.746652083333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45980.746652083333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45980.746652083333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45980.746652083333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45980.746652083333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45980.746652083333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45980.746652083333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45980.746652083333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45980.746652083333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45980.746652083333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45980.746652083333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45980.746652083333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45980.746652083333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45980.746652083333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45980.746652083333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45980.746652083333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45980.746652083333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45980.746652083333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45980.746652083333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45980.746652083333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45980.746652083333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45980.746652083333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45980.746652083333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45980.746652083333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45980.746652083333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45980.746652083333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45980.746652083333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ref="G181:G244" ca="1" si="3">IFERROR(NOW()-F181,"")</f>
        <v>45980.746652083333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45980.746652083333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45980.746652083333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45980.746652083333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45980.746652083333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45980.746652083333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45980.746652083333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45980.746652083333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45980.746652083333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45980.746652083333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45980.746652083333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45980.746652083333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45980.746652083333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45980.746652083333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45980.746652083333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45980.746652083333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45980.746652083333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45980.746652083333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45980.746652083333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45980.746652083333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45980.746652083333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45980.746652083333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45980.746652083333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45980.746652083333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45980.746652083333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45980.746652083333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45980.746652083333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45980.746652083333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45980.746652083333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45980.746652083333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45980.746652083333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45980.746652083333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45980.746652083333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45980.746652083333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45980.746652083333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45980.746652083333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45980.746652083333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45980.746652083333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45980.746652083333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45980.746652083333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45980.746652083333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45980.746652083333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45980.746652083333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45980.746652083333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45980.746652083333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45980.746652083333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45980.746652083333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45980.746652083333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45980.746652083333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45980.746652083333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45980.746652083333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45980.746652083333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45980.746652083333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45980.746652083333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45980.746652083333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45980.746652083333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45980.746652083333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45980.746652083333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45980.746652083333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45980.746652083333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45980.746652083333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45980.746652083333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45980.746652083333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45980.746652083333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ref="G245:G308" ca="1" si="4">IFERROR(NOW()-F245,"")</f>
        <v>45980.746652083333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45980.746652083333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45980.746652083333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45980.746652083333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45980.746652083333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45980.746652083333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45980.746652083333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45980.746652083333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45980.746652083333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45980.746652083333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45980.746652083333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45980.746652083333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45980.746652083333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45980.746652083333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45980.746652083333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45980.746652083333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45980.746652083333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45980.746652083333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45980.746652083333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45980.746652083333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45980.746652083333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45980.746652083333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45980.746652083333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45980.746652083333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45980.746652083333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45980.746652083333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45980.746652083333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45980.746652083333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45980.746652083333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45980.746652083333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45980.746652083333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45980.746652083333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45980.746652083333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45980.746652083333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45980.746652083333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45980.746652083333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45980.746652083333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45980.746652083333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45980.746652083333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45980.746652083333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45980.746652083333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45980.746652083333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45980.746652083333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45980.746652083333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45980.746652083333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45980.746652083333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45980.746652083333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45980.746652083333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45980.746652083333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45980.746652083333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45980.746652083333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45980.746652083333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45980.746652083333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45980.746652083333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45980.746652083333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45980.746652083333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45980.746652083333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45980.746652083333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45980.746652083333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45980.746652083333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45980.746652083333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45980.746652083333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45980.746652083333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45980.746652083333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ref="G309:G372" ca="1" si="5">IFERROR(NOW()-F309,"")</f>
        <v>45980.746652083333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45980.746652083333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45980.746652083333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45980.746652083333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45980.746652083333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45980.746652083333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45980.746652083333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45980.746652083333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45980.746652083333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45980.746652083333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45980.746652083333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45980.746652083333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45980.746652083333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45980.746652083333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45980.746652083333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45980.746652083333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45980.746652083333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45980.746652083333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45980.746652083333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45980.746652083333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45980.746652083333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45980.746652083333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45980.746652083333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45980.746652083333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45980.746652083333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45980.746652083333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45980.746652083333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45980.746652083333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45980.746652083333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45980.746652083333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45980.746652083333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45980.746652083333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45980.746652083333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45980.746652083333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45980.746652083333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45980.746652083333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45980.746652083333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45980.746652083333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45980.746652083333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45980.746652083333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45980.746652083333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45980.746652083333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45980.746652083333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45980.746652083333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45980.746652083333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45980.746652083333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45980.746652083333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45980.746652083333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45980.746652083333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45980.746652083333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45980.746652083333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45980.746652083333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45980.746652083333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45980.746652083333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45980.746652083333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45980.746652083333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45980.746652083333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45980.746652083333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45980.746652083333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45980.746652083333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45980.746652083333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45980.746652083333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45980.746652083333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45980.746652083333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ref="G373:G436" ca="1" si="6">IFERROR(NOW()-F373,"")</f>
        <v>45980.746652083333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45980.746652083333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45980.746652083333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45980.746652083333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45980.746652083333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45980.746652083333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45980.746652083333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45980.746652083333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45980.746652083333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45980.746652083333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45980.746652083333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45980.746652083333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45980.746652083333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45980.746652083333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45980.746652083333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45980.746652083333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45980.746652083333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45980.746652083333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45980.746652083333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45980.746652083333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45980.746652083333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45980.746652083333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45980.746652083333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45980.746652083333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45980.746652083333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45980.746652083333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45980.746652083333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45980.746652083333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45980.746652083333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45980.746652083333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45980.746652083333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45980.746652083333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45980.746652083333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45980.746652083333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45980.746652083333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45980.746652083333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45980.746652083333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45980.746652083333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45980.746652083333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45980.746652083333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45980.746652083333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45980.746652083333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45980.746652083333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45980.746652083333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45980.746652083333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45980.746652083333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45980.746652083333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45980.746652083333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45980.746652083333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45980.746652083333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45980.746652083333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45980.746652083333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45980.746652083333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45980.746652083333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45980.746652083333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45980.746652083333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45980.746652083333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45980.746652083333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45980.746652083333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45980.746652083333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45980.746652083333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45980.746652083333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45980.746652083333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45980.746652083333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ref="G437:G482" ca="1" si="7">IFERROR(NOW()-F437,"")</f>
        <v>45980.746652083333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45980.746652083333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45980.746652083333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45980.746652083333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45980.746652083333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45980.746652083333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45980.746652083333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45980.746652083333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45980.746652083333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45980.746652083333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45980.746652083333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45980.746652083333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45980.746652083333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45980.746652083333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45980.746652083333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45980.746652083333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45980.746652083333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45980.746652083333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45980.746652083333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45980.746652083333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45980.746652083333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45980.746652083333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45980.746652083333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45980.746652083333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45980.746652083333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45980.746652083333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45980.746652083333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45980.746652083333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45980.746652083333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45980.746652083333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45980.746652083333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45980.746652083333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45980.746652083333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45980.746652083333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45980.746652083333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45980.746652083333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45980.746652083333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45980.746652083333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45980.746652083333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45980.746652083333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45980.746652083333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45980.746652083333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45980.746652083333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45980.746652083333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45980.746652083333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45980.746652083333</v>
      </c>
      <c r="H482" s="95"/>
      <c r="I482" s="113" t="str">
        <f>IFERROR(VLOOKUP(D482,DB!A:F,6,0),"")</f>
        <v/>
      </c>
      <c r="J482" s="113" t="str">
        <f>IFERROR(VLOOKUP(D482,DB!A:G,7,0),"")</f>
        <v/>
      </c>
      <c r="K482" s="97"/>
      <c r="L482" s="91" t="str">
        <f>IFERROR(VLOOKUP(D482,DB!A:I,9,0),"")</f>
        <v/>
      </c>
    </row>
  </sheetData>
  <dataValidations count="2">
    <dataValidation allowBlank="1" showInputMessage="1" showErrorMessage="1" sqref="E1" xr:uid="{A4F81451-56CC-4543-9497-104C4E44EE4B}"/>
    <dataValidation type="list" allowBlank="1" showInputMessage="1" showErrorMessage="1" sqref="E2:E4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88.914591898144863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54.557774768516538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32.08554097222077</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3.2318487268566969</v>
      </c>
      <c r="H5" s="135">
        <v>45977.468807870369</v>
      </c>
      <c r="I5" s="109" t="str">
        <f>IFERROR(VLOOKUP(D5,DB!A:F,6,0),"")</f>
        <v>SCECO</v>
      </c>
      <c r="J5" s="109" t="str">
        <f>IFERROR(VLOOKUP(D5,DB!A:G,7,0),"")</f>
        <v>Weak</v>
      </c>
      <c r="K5" s="109" t="s">
        <v>39118</v>
      </c>
      <c r="L5" s="109" t="str">
        <f>IFERROR(VLOOKUP(D5,DB!A:I,9,0),"")</f>
        <v>Latis</v>
      </c>
    </row>
    <row r="6" spans="1:13">
      <c r="A6" s="109" t="s">
        <v>39117</v>
      </c>
      <c r="B6" s="109" t="str">
        <f>IFERROR(VLOOKUP(D6,DB!A:K,11,0),"")</f>
        <v>R5</v>
      </c>
      <c r="C6" s="109">
        <v>2</v>
      </c>
      <c r="D6" s="109" t="s">
        <v>38136</v>
      </c>
      <c r="E6" s="109" t="s">
        <v>39119</v>
      </c>
      <c r="F6" s="135">
        <v>45980.705428240741</v>
      </c>
      <c r="G6" s="111">
        <f ca="1">IFERROR(NOW()-F6,"")</f>
        <v>4.1223726853786502E-2</v>
      </c>
      <c r="H6" s="135">
        <v>45980.697789351849</v>
      </c>
      <c r="I6" s="109" t="str">
        <f>IFERROR(VLOOKUP(D6,DB!A:F,6,0),"")</f>
        <v>SCECO</v>
      </c>
      <c r="J6" s="109" t="str">
        <f>IFERROR(VLOOKUP(D6,DB!A:G,7,0),"")</f>
        <v>Haj Removal</v>
      </c>
      <c r="K6" s="109" t="s">
        <v>39120</v>
      </c>
      <c r="L6" s="109" t="str">
        <f>IFERROR(VLOOKUP(D6,DB!A:I,9,0),"")</f>
        <v>Latis</v>
      </c>
    </row>
    <row r="7" spans="1:13">
      <c r="A7" s="109" t="s">
        <v>39117</v>
      </c>
      <c r="B7" s="109" t="str">
        <f>IFERROR(VLOOKUP(D7,DB!A:K,11,0),"")</f>
        <v>R5</v>
      </c>
      <c r="C7" s="109">
        <v>2</v>
      </c>
      <c r="D7" s="109" t="s">
        <v>38182</v>
      </c>
      <c r="E7" s="109" t="s">
        <v>39119</v>
      </c>
      <c r="F7" s="135">
        <v>45980.705428240741</v>
      </c>
      <c r="G7" s="111">
        <f ca="1">IFERROR(NOW()-F7,"")</f>
        <v>4.1223726853786502E-2</v>
      </c>
      <c r="H7" s="135">
        <v>45980.697789351849</v>
      </c>
      <c r="I7" s="109" t="str">
        <f>IFERROR(VLOOKUP(D7,DB!A:F,6,0),"")</f>
        <v>SCECO</v>
      </c>
      <c r="J7" s="109" t="str">
        <f>IFERROR(VLOOKUP(D7,DB!A:G,7,0),"")</f>
        <v>Haj Removal</v>
      </c>
      <c r="K7" s="109" t="s">
        <v>39121</v>
      </c>
      <c r="L7" s="109" t="str">
        <f>IFERROR(VLOOKUP(D7,DB!A:I,9,0),"")</f>
        <v>Latis</v>
      </c>
    </row>
    <row r="8" spans="1:13">
      <c r="A8" s="109" t="s">
        <v>39117</v>
      </c>
      <c r="B8" s="109" t="str">
        <f>IFERROR(VLOOKUP(D8,DB!A:K,11,0),"")</f>
        <v>R5</v>
      </c>
      <c r="C8" s="109">
        <v>2</v>
      </c>
      <c r="D8" s="109" t="s">
        <v>38162</v>
      </c>
      <c r="E8" s="109" t="s">
        <v>39119</v>
      </c>
      <c r="F8" s="135">
        <v>45980.705428240741</v>
      </c>
      <c r="G8" s="111">
        <f ca="1">IFERROR(NOW()-F8,"")</f>
        <v>4.1223726853786502E-2</v>
      </c>
      <c r="H8" s="135">
        <v>45980.697789351849</v>
      </c>
      <c r="I8" s="109" t="str">
        <f>IFERROR(VLOOKUP(D8,DB!A:F,6,0),"")</f>
        <v>SCECO</v>
      </c>
      <c r="J8" s="109" t="str">
        <f>IFERROR(VLOOKUP(D8,DB!A:G,7,0),"")</f>
        <v>Haj Removal</v>
      </c>
      <c r="K8" s="109" t="s">
        <v>39121</v>
      </c>
      <c r="L8" s="109" t="str">
        <f>IFERROR(VLOOKUP(D8,DB!A:I,9,0),"")</f>
        <v>Latis</v>
      </c>
    </row>
    <row r="9" spans="1:13">
      <c r="A9" s="109" t="s">
        <v>39117</v>
      </c>
      <c r="B9" s="109" t="str">
        <f>IFERROR(VLOOKUP(D9,DB!A:K,11,0),"")</f>
        <v>R5</v>
      </c>
      <c r="C9" s="109">
        <v>2</v>
      </c>
      <c r="D9" s="109" t="s">
        <v>38440</v>
      </c>
      <c r="E9" s="109" t="s">
        <v>39119</v>
      </c>
      <c r="F9" s="135">
        <v>45980.705428240741</v>
      </c>
      <c r="G9" s="111">
        <f ca="1">IFERROR(NOW()-F9,"")</f>
        <v>4.1223726853786502E-2</v>
      </c>
      <c r="H9" s="135">
        <v>45980.697789351849</v>
      </c>
      <c r="I9" s="109" t="s">
        <v>22</v>
      </c>
      <c r="J9" s="109" t="str">
        <f>IFERROR(VLOOKUP(D9,DB!A:G,7,0),"")</f>
        <v>Dead</v>
      </c>
      <c r="K9" s="109" t="s">
        <v>39121</v>
      </c>
      <c r="L9" s="109" t="str">
        <f>IFERROR(VLOOKUP(D9,DB!A:I,9,0),"")</f>
        <v>Latis</v>
      </c>
    </row>
    <row r="10" spans="1:13">
      <c r="A10" s="109" t="s">
        <v>39117</v>
      </c>
      <c r="B10" s="109" t="str">
        <f>IFERROR(VLOOKUP(D10,DB!A:K,11,0),"")</f>
        <v>R5</v>
      </c>
      <c r="C10" s="109">
        <v>2</v>
      </c>
      <c r="D10" s="109" t="s">
        <v>38250</v>
      </c>
      <c r="E10" s="109" t="s">
        <v>39119</v>
      </c>
      <c r="F10" s="135">
        <v>45980.705428240741</v>
      </c>
      <c r="G10" s="111">
        <f ca="1">IFERROR(NOW()-F10,"")</f>
        <v>4.1223726853786502E-2</v>
      </c>
      <c r="H10" s="135">
        <v>45980.697789351849</v>
      </c>
      <c r="I10" s="109" t="str">
        <f>IFERROR(VLOOKUP(D10,DB!A:F,6,0),"")</f>
        <v>SCECO</v>
      </c>
      <c r="J10" s="109" t="str">
        <f>IFERROR(VLOOKUP(D10,DB!A:G,7,0),"")</f>
        <v>Haj Removal</v>
      </c>
      <c r="K10" s="109" t="s">
        <v>39122</v>
      </c>
      <c r="L10" s="109" t="str">
        <f>IFERROR(VLOOKUP(D10,DB!A:I,9,0),"")</f>
        <v>Latis</v>
      </c>
    </row>
    <row r="11" spans="1:13">
      <c r="A11" s="109" t="s">
        <v>39117</v>
      </c>
      <c r="B11" s="109" t="str">
        <f>IFERROR(VLOOKUP(D11,DB!A:K,11,0),"")</f>
        <v>R5</v>
      </c>
      <c r="C11" s="109">
        <v>1</v>
      </c>
      <c r="D11" s="109" t="s">
        <v>38505</v>
      </c>
      <c r="E11" s="109" t="s">
        <v>39119</v>
      </c>
      <c r="F11" s="135">
        <v>45980.705428240741</v>
      </c>
      <c r="G11" s="111">
        <f ca="1">IFERROR(NOW()-F11,"")</f>
        <v>4.1223726853786502E-2</v>
      </c>
      <c r="H11" s="135">
        <v>45980.697789351849</v>
      </c>
      <c r="I11" s="109" t="str">
        <f>IFERROR(VLOOKUP(D11,DB!A:F,6,0),"")</f>
        <v>SCECO</v>
      </c>
      <c r="J11" s="109" t="str">
        <f>IFERROR(VLOOKUP(D11,DB!A:G,7,0),"")</f>
        <v>Haj Removal</v>
      </c>
      <c r="K11" s="109" t="s">
        <v>39120</v>
      </c>
      <c r="L11" s="109" t="str">
        <f>IFERROR(VLOOKUP(D11,DB!A:I,9,0),"")</f>
        <v>Latis</v>
      </c>
    </row>
    <row r="12" spans="1:13">
      <c r="A12" s="109" t="s">
        <v>39117</v>
      </c>
      <c r="B12" s="109" t="str">
        <f>IFERROR(VLOOKUP(D12,DB!A:K,11,0),"")</f>
        <v>R5</v>
      </c>
      <c r="C12" s="109">
        <v>1</v>
      </c>
      <c r="D12" s="109" t="s">
        <v>38316</v>
      </c>
      <c r="E12" s="109" t="s">
        <v>39119</v>
      </c>
      <c r="F12" s="135">
        <v>45980.705428240741</v>
      </c>
      <c r="G12" s="111">
        <f ca="1">IFERROR(NOW()-F12,"")</f>
        <v>4.1223726853786502E-2</v>
      </c>
      <c r="H12" s="135">
        <v>45980.697789351849</v>
      </c>
      <c r="I12" s="109" t="str">
        <f>IFERROR(VLOOKUP(D12,DB!A:F,6,0),"")</f>
        <v>SCECO</v>
      </c>
      <c r="J12" s="109" t="str">
        <f>IFERROR(VLOOKUP(D12,DB!A:G,7,0),"")</f>
        <v>Haj Removal</v>
      </c>
      <c r="K12" s="109" t="s">
        <v>39120</v>
      </c>
      <c r="L12" s="109" t="str">
        <f>IFERROR(VLOOKUP(D12,DB!A:I,9,0),"")</f>
        <v>Latis</v>
      </c>
    </row>
    <row r="13" spans="1:13">
      <c r="A13" s="109" t="s">
        <v>39117</v>
      </c>
      <c r="B13" s="109" t="str">
        <f>IFERROR(VLOOKUP(D13,DB!A:K,11,0),"")</f>
        <v>R5</v>
      </c>
      <c r="C13" s="109">
        <v>1</v>
      </c>
      <c r="D13" s="109" t="s">
        <v>38183</v>
      </c>
      <c r="E13" s="109" t="s">
        <v>39119</v>
      </c>
      <c r="F13" s="135">
        <v>45980.705428240741</v>
      </c>
      <c r="G13" s="111">
        <f ca="1">IFERROR(NOW()-F13,"")</f>
        <v>4.1223726853786502E-2</v>
      </c>
      <c r="H13" s="135">
        <v>45980.697789351849</v>
      </c>
      <c r="I13" s="109" t="str">
        <f>IFERROR(VLOOKUP(D13,DB!A:F,6,0),"")</f>
        <v>SCECO</v>
      </c>
      <c r="J13" s="109" t="str">
        <f>IFERROR(VLOOKUP(D13,DB!A:G,7,0),"")</f>
        <v>Haj Removal</v>
      </c>
      <c r="K13" s="109" t="s">
        <v>39120</v>
      </c>
      <c r="L13" s="109" t="str">
        <f>IFERROR(VLOOKUP(D13,DB!A:I,9,0),"")</f>
        <v>Latis</v>
      </c>
    </row>
    <row r="14" spans="1:13">
      <c r="A14" s="109" t="s">
        <v>39117</v>
      </c>
      <c r="B14" s="109" t="str">
        <f>IFERROR(VLOOKUP(D14,DB!A:K,11,0),"")</f>
        <v>R5</v>
      </c>
      <c r="C14" s="109">
        <v>1</v>
      </c>
      <c r="D14" s="109" t="s">
        <v>38122</v>
      </c>
      <c r="E14" s="109" t="s">
        <v>39119</v>
      </c>
      <c r="F14" s="135">
        <v>45980.705428240741</v>
      </c>
      <c r="G14" s="111">
        <f ca="1">IFERROR(NOW()-F14,"")</f>
        <v>4.1223726853786502E-2</v>
      </c>
      <c r="H14" s="135">
        <v>45980.697789351849</v>
      </c>
      <c r="I14" s="109" t="str">
        <f>IFERROR(VLOOKUP(D14,DB!A:F,6,0),"")</f>
        <v>SCECO</v>
      </c>
      <c r="J14" s="109" t="str">
        <f>IFERROR(VLOOKUP(D14,DB!A:G,7,0),"")</f>
        <v>Haj Removal</v>
      </c>
      <c r="K14" s="109" t="s">
        <v>39120</v>
      </c>
      <c r="L14" s="109" t="str">
        <f>IFERROR(VLOOKUP(D14,DB!A:I,9,0),"")</f>
        <v>Latis</v>
      </c>
    </row>
    <row r="15" spans="1:13">
      <c r="A15" s="109" t="s">
        <v>39117</v>
      </c>
      <c r="B15" s="109" t="str">
        <f>IFERROR(VLOOKUP(D15,DB!A:K,11,0),"")</f>
        <v>R5</v>
      </c>
      <c r="C15" s="109">
        <v>1</v>
      </c>
      <c r="D15" s="109" t="s">
        <v>38262</v>
      </c>
      <c r="E15" s="109" t="s">
        <v>39119</v>
      </c>
      <c r="F15" s="135">
        <v>45980.705428240741</v>
      </c>
      <c r="G15" s="111">
        <f ca="1">IFERROR(NOW()-F15,"")</f>
        <v>4.1223726853786502E-2</v>
      </c>
      <c r="H15" s="135">
        <v>45980.697789351849</v>
      </c>
      <c r="I15" s="109" t="str">
        <f>IFERROR(VLOOKUP(D15,DB!A:F,6,0),"")</f>
        <v>SCECO</v>
      </c>
      <c r="J15" s="109" t="str">
        <f>IFERROR(VLOOKUP(D15,DB!A:G,7,0),"")</f>
        <v>Haj Removal</v>
      </c>
      <c r="K15" s="109" t="s">
        <v>39120</v>
      </c>
      <c r="L15" s="109" t="str">
        <f>IFERROR(VLOOKUP(D15,DB!A:I,9,0),"")</f>
        <v>Latis</v>
      </c>
    </row>
    <row r="16" spans="1:13">
      <c r="A16" s="109" t="s">
        <v>39117</v>
      </c>
      <c r="B16" s="109" t="str">
        <f>IFERROR(VLOOKUP(D16,DB!A:K,11,0),"")</f>
        <v>R5</v>
      </c>
      <c r="C16" s="109">
        <v>1</v>
      </c>
      <c r="D16" s="109" t="s">
        <v>38288</v>
      </c>
      <c r="E16" s="109" t="s">
        <v>39119</v>
      </c>
      <c r="F16" s="135">
        <v>45980.705428240741</v>
      </c>
      <c r="G16" s="111">
        <f ca="1">IFERROR(NOW()-F16,"")</f>
        <v>4.1223726853786502E-2</v>
      </c>
      <c r="H16" s="135">
        <v>45980.697789351849</v>
      </c>
      <c r="I16" s="109" t="str">
        <f>IFERROR(VLOOKUP(D16,DB!A:F,6,0),"")</f>
        <v>SCECO</v>
      </c>
      <c r="J16" s="109" t="str">
        <f>IFERROR(VLOOKUP(D16,DB!A:G,7,0),"")</f>
        <v>Haj Removal</v>
      </c>
      <c r="K16" s="109" t="s">
        <v>39122</v>
      </c>
      <c r="L16" s="109" t="str">
        <f>IFERROR(VLOOKUP(D16,DB!A:I,9,0),"")</f>
        <v>Latis</v>
      </c>
    </row>
    <row r="17" spans="1:12">
      <c r="A17" s="109" t="s">
        <v>39117</v>
      </c>
      <c r="B17" s="109" t="str">
        <f>IFERROR(VLOOKUP(D17,DB!A:K,11,0),"")</f>
        <v>R5</v>
      </c>
      <c r="C17" s="109">
        <v>1</v>
      </c>
      <c r="D17" s="109" t="s">
        <v>38135</v>
      </c>
      <c r="E17" s="109" t="s">
        <v>39119</v>
      </c>
      <c r="F17" s="135">
        <v>45980.705428240741</v>
      </c>
      <c r="G17" s="111">
        <f ca="1">IFERROR(NOW()-F17,"")</f>
        <v>4.1223726853786502E-2</v>
      </c>
      <c r="H17" s="135">
        <v>45980.697789351849</v>
      </c>
      <c r="I17" s="109" t="str">
        <f>IFERROR(VLOOKUP(D17,DB!A:F,6,0),"")</f>
        <v>SCECO</v>
      </c>
      <c r="J17" s="109" t="str">
        <f>IFERROR(VLOOKUP(D17,DB!A:G,7,0),"")</f>
        <v>Haj Removal</v>
      </c>
      <c r="K17" s="109" t="s">
        <v>39122</v>
      </c>
      <c r="L17" s="109" t="str">
        <f>IFERROR(VLOOKUP(D17,DB!A:I,9,0),"")</f>
        <v>Latis</v>
      </c>
    </row>
    <row r="18" spans="1:12">
      <c r="A18" s="109"/>
      <c r="B18" s="109" t="str">
        <f>IFERROR(VLOOKUP(D18,DB!A:K,11,0),"")</f>
        <v/>
      </c>
      <c r="C18" s="109"/>
      <c r="D18" s="109"/>
      <c r="E18" s="109"/>
      <c r="F18" s="109"/>
      <c r="G18" s="111">
        <f ca="1">IFERROR(NOW()-F18,"")</f>
        <v>45980.746651967595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45980.746651967595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45980.746651967595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45980.746651967595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45980.746651967595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45980.746651967595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45980.746651967595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45980.746651967595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45980.746651967595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45980.746651967595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45980.746651967595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45980.746651967595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45980.746651967595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45980.746651967595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45980.746651967595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45980.746651967595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45980.746651967595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45980.746651967595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45980.746651967595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45980.746651967595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45980.746651967595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45980.746651967595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45980.746651967595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45980.746651967595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45980.746651967595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45980.746651967595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45980.746651967595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45980.746651967595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45980.746651967595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45980.746651967595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45980.746651967595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45980.746651967595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45980.746651967595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45980.746651967595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45980.746651967595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45980.746651967595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45980.746651967595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45980.746651967595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45980.746651967595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45980.746651967595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45980.746651967595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45980.746651967595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45980.746651967595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45980.746651967595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45980.746651967595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45980.746651967595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45980.746651967595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45980.746651967595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45980.746651967595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45980.746651967595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45980.746651967595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45980.746651967595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45980.746651967595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45980.746651967595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45980.746651967595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45980.746651967595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45980.746651967595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45980.746651967595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45980.746651967595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45980.746651967595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45980.746651967595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45980.746651967595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45980.746651967595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45980.746651967595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45980.746651967595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45980.746651967595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45980.746651967595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45980.746651967595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45980.746651967595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45980.746651967595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45980.746651967595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45980.746651967595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45980.746651967595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45980.746651967595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45980.746651967595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45980.746651967595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45980.746651967595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45980.746651967595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45980.746651967595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45980.746651967595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45980.746651967595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45980.746651967595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45980.746651967595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45980.746651967595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45980.746651967595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45980.746651967595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45980.746651967595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45980.746651967595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45980.746651967595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45980.746651967595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45980.746651967595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45980.746651967595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45980.746651967595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45980.746651967595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45980.746651967595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45980.746651967595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45980.746651967595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45980.746651967595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45980.746651967595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45980.746651967595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45980.746651967595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45980.746651967595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45980.746651967595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45980.746651967595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45980.746651967595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45980.746651967595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45980.746651967595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45980.746651967595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45980.746651967595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45980.746651967595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45980.746651967595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45980.746651967595</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45980.746651967595</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45980.746651967595</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45980.746651967595</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45980.746651967595</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45980.746651967595</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45980.746651967595</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45980.746651967595</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45980.746651967595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45980.746651967595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45980.746651967595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45980.746651967595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45980.746651967595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45980.746651967595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45980.746651967595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45980.746651967595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45980.746651967595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45980.746651967595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45980.746651967595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45980.746651967595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45980.746651967595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45980.746651967595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45980.746651967595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45980.746651967595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45980.746651967595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45980.746651967595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45980.746651967595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45980.746651967595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45980.746651967595</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32326</v>
      </c>
      <c r="E2" s="109" t="s">
        <v>39021</v>
      </c>
      <c r="F2" s="121">
        <v>45980.703344907408</v>
      </c>
      <c r="G2" s="104">
        <f t="shared" ref="G2:G26" ca="1" si="0">IFERROR(NOW()-F2,"-")</f>
        <v>4.330717592529254E-2</v>
      </c>
      <c r="H2" s="121">
        <v>45980.703344907408</v>
      </c>
      <c r="I2" s="119" t="str">
        <f>IFERROR(VLOOKUP(D2,DB!A:F,6,0),"")</f>
        <v>SCECO</v>
      </c>
      <c r="J2" s="119" t="str">
        <f>IFERROR(VLOOKUP(D2,DB!A:G,7,0),"")</f>
        <v>Dead</v>
      </c>
      <c r="K2" s="122" t="s">
        <v>39124</v>
      </c>
      <c r="L2" s="123" t="str">
        <f>IFERROR(VLOOKUP(D2,DB!A:I,9,0),"")</f>
        <v>Latis</v>
      </c>
    </row>
    <row r="3" spans="1:16382" ht="31.5" customHeight="1">
      <c r="A3" s="118" t="s">
        <v>39125</v>
      </c>
      <c r="B3" s="119" t="str">
        <f>IFERROR(VLOOKUP(D3,DB!A:K,11,0),"")</f>
        <v>R6</v>
      </c>
      <c r="C3" s="120">
        <v>1</v>
      </c>
      <c r="D3" s="119" t="s">
        <v>34854</v>
      </c>
      <c r="E3" s="109" t="s">
        <v>39021</v>
      </c>
      <c r="F3" s="121">
        <v>45980.703703703701</v>
      </c>
      <c r="G3" s="104">
        <f t="shared" ca="1" si="0"/>
        <v>4.2948379632434808E-2</v>
      </c>
      <c r="H3" s="121">
        <v>45980.703703703701</v>
      </c>
      <c r="I3" s="119" t="str">
        <f>IFERROR(VLOOKUP(D3,DB!A:F,6,0),"")</f>
        <v>Generator-SG</v>
      </c>
      <c r="J3" s="119" t="str">
        <f>IFERROR(VLOOKUP(D3,DB!A:G,7,0),"")</f>
        <v>Vandalized</v>
      </c>
      <c r="K3" s="122" t="s">
        <v>39126</v>
      </c>
      <c r="L3" s="123" t="str">
        <f>IFERROR(VLOOKUP(D3,DB!A:I,9,0),"")</f>
        <v>Latis</v>
      </c>
    </row>
    <row r="4" spans="1:16382" ht="31.5" customHeight="1">
      <c r="A4" s="118"/>
      <c r="B4" s="119" t="str">
        <f>IFERROR(VLOOKUP(D4,DB!A:K,11,0),"")</f>
        <v/>
      </c>
      <c r="C4" s="120"/>
      <c r="D4" s="119"/>
      <c r="E4" s="109"/>
      <c r="F4" s="121"/>
      <c r="G4" s="104">
        <f t="shared" ca="1" si="0"/>
        <v>45980.746652083333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45980.746652083333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45980.746652083333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45980.746652083333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45980.746652083333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45980.746652083333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45980.746652083333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45980.746652083333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45980.746652083333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45980.746652083333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45980.746652083333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45980.746652083333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45980.746652083333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45980.746652083333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45980.746652083333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45980.746652083333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45980.746652083333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45980.746652083333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45980.746652083333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45980.746652083333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45980.746652083333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45980.746652083333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45980.746652083333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45980.746652083333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45980.746652083333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45980.746652083333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45980.746652083333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45980.746652083333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45980.746652083333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45980.746652083333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45980.746652083333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45980.746652083333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45980.746652083333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45980.746652083333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45980.746652083333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45980.746652083333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45980.746652083333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45980.746652083333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45980.746652083333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45980.746652083333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45980.746652083333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45980.746652083333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45980.746652083333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45980.746652083333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45980.746652083333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45980.746652083333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45980.746652083333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45980.746652083333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45980.746652083333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45980.746652083333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45980.746652083333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45980.746652083333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45980.746652083333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45980.746652083333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45980.746652083333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45980.746652083333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45980.746652083333</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2025-11-19T14:57:10Z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